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/>
  <mc:AlternateContent xmlns:mc="http://schemas.openxmlformats.org/markup-compatibility/2006">
    <mc:Choice Requires="x15">
      <x15ac:absPath xmlns:x15ac="http://schemas.microsoft.com/office/spreadsheetml/2010/11/ac" url="/Users/mariarapcanova/Documents/Tomi KID Kovacs/Multifunkčný objekt/2026/Súťaž/SP_PRESTAVBA RD/"/>
    </mc:Choice>
  </mc:AlternateContent>
  <xr:revisionPtr revIDLastSave="0" documentId="13_ncr:1_{E66D9E7E-57B7-E343-A15C-24F8C7F40ED7}" xr6:coauthVersionLast="47" xr6:coauthVersionMax="47" xr10:uidLastSave="{00000000-0000-0000-0000-000000000000}"/>
  <bookViews>
    <workbookView xWindow="0" yWindow="600" windowWidth="28800" windowHeight="15820" xr2:uid="{00000000-000D-0000-FFFF-FFFF00000000}"/>
  </bookViews>
  <sheets>
    <sheet name="Rekapitulácia stavby" sheetId="1" r:id="rId1"/>
    <sheet name="01 - Búracie práce" sheetId="2" r:id="rId2"/>
    <sheet name="02 - Architektonicko-stav..." sheetId="3" r:id="rId3"/>
    <sheet name="03 - Vykurovanie + vetranie" sheetId="4" r:id="rId4"/>
    <sheet name="04 - Zdravotechnika + prí..." sheetId="5" r:id="rId5"/>
    <sheet name="01 - NN rozvody" sheetId="6" r:id="rId6"/>
    <sheet name="02 - Svetelná a zásuvková..." sheetId="7" r:id="rId7"/>
    <sheet name="03 - Bleskozvodná a uzemň..." sheetId="8" r:id="rId8"/>
    <sheet name="06 - FVE" sheetId="9" r:id="rId9"/>
    <sheet name="SO02 - Vnútroareálové spe..." sheetId="10" r:id="rId10"/>
  </sheets>
  <definedNames>
    <definedName name="_xlnm._FilterDatabase" localSheetId="1" hidden="1">'01 - Búracie práce'!$C$124:$K$152</definedName>
    <definedName name="_xlnm._FilterDatabase" localSheetId="5" hidden="1">'01 - NN rozvody'!$C$127:$K$160</definedName>
    <definedName name="_xlnm._FilterDatabase" localSheetId="2" hidden="1">'02 - Architektonicko-stav...'!$C$145:$K$892</definedName>
    <definedName name="_xlnm._FilterDatabase" localSheetId="6" hidden="1">'02 - Svetelná a zásuvková...'!$C$128:$K$214</definedName>
    <definedName name="_xlnm._FilterDatabase" localSheetId="7" hidden="1">'03 - Bleskozvodná a uzemň...'!$C$127:$K$188</definedName>
    <definedName name="_xlnm._FilterDatabase" localSheetId="3" hidden="1">'03 - Vykurovanie + vetranie'!$C$128:$K$207</definedName>
    <definedName name="_xlnm._FilterDatabase" localSheetId="4" hidden="1">'04 - Zdravotechnika + prí...'!$C$131:$K$319</definedName>
    <definedName name="_xlnm._FilterDatabase" localSheetId="8" hidden="1">'06 - FVE'!$C$121:$K$125</definedName>
    <definedName name="_xlnm._FilterDatabase" localSheetId="9" hidden="1">'SO02 - Vnútroareálové spe...'!$C$121:$K$180</definedName>
    <definedName name="_xlnm.Print_Titles" localSheetId="1">'01 - Búracie práce'!$124:$124</definedName>
    <definedName name="_xlnm.Print_Titles" localSheetId="5">'01 - NN rozvody'!$127:$127</definedName>
    <definedName name="_xlnm.Print_Titles" localSheetId="2">'02 - Architektonicko-stav...'!$145:$145</definedName>
    <definedName name="_xlnm.Print_Titles" localSheetId="6">'02 - Svetelná a zásuvková...'!$128:$128</definedName>
    <definedName name="_xlnm.Print_Titles" localSheetId="7">'03 - Bleskozvodná a uzemň...'!$127:$127</definedName>
    <definedName name="_xlnm.Print_Titles" localSheetId="3">'03 - Vykurovanie + vetranie'!$128:$128</definedName>
    <definedName name="_xlnm.Print_Titles" localSheetId="4">'04 - Zdravotechnika + prí...'!$131:$131</definedName>
    <definedName name="_xlnm.Print_Titles" localSheetId="8">'06 - FVE'!$121:$121</definedName>
    <definedName name="_xlnm.Print_Titles" localSheetId="0">'Rekapitulácia stavby'!$92:$92</definedName>
    <definedName name="_xlnm.Print_Titles" localSheetId="9">'SO02 - Vnútroareálové spe...'!$121:$121</definedName>
    <definedName name="_xlnm.Print_Area" localSheetId="1">'01 - Búracie práce'!$C$4:$J$76,'01 - Búracie práce'!$C$82:$J$104,'01 - Búracie práce'!$C$110:$J$152</definedName>
    <definedName name="_xlnm.Print_Area" localSheetId="5">'01 - NN rozvody'!$C$4:$J$76,'01 - NN rozvody'!$C$82:$J$105,'01 - NN rozvody'!$C$111:$J$160</definedName>
    <definedName name="_xlnm.Print_Area" localSheetId="2">'02 - Architektonicko-stav...'!$C$4:$J$76,'02 - Architektonicko-stav...'!$C$82:$J$125,'02 - Architektonicko-stav...'!$C$131:$J$892</definedName>
    <definedName name="_xlnm.Print_Area" localSheetId="6">'02 - Svetelná a zásuvková...'!$C$4:$J$76,'02 - Svetelná a zásuvková...'!$C$82:$J$106,'02 - Svetelná a zásuvková...'!$C$112:$J$214</definedName>
    <definedName name="_xlnm.Print_Area" localSheetId="7">'03 - Bleskozvodná a uzemň...'!$C$4:$J$76,'03 - Bleskozvodná a uzemň...'!$C$82:$J$105,'03 - Bleskozvodná a uzemň...'!$C$111:$J$188</definedName>
    <definedName name="_xlnm.Print_Area" localSheetId="3">'03 - Vykurovanie + vetranie'!$C$4:$J$76,'03 - Vykurovanie + vetranie'!$C$82:$J$108,'03 - Vykurovanie + vetranie'!$C$114:$J$207</definedName>
    <definedName name="_xlnm.Print_Area" localSheetId="4">'04 - Zdravotechnika + prí...'!$C$4:$J$76,'04 - Zdravotechnika + prí...'!$C$82:$J$111,'04 - Zdravotechnika + prí...'!$C$117:$J$319</definedName>
    <definedName name="_xlnm.Print_Area" localSheetId="8">'06 - FVE'!$C$4:$J$76,'06 - FVE'!$C$82:$J$101,'06 - FVE'!$C$107:$J$125</definedName>
    <definedName name="_xlnm.Print_Area" localSheetId="0">'Rekapitulácia stavby'!$D$4:$AO$76,'Rekapitulácia stavby'!$C$82:$AQ$106</definedName>
    <definedName name="_xlnm.Print_Area" localSheetId="9">'SO02 - Vnútroareálové spe...'!$C$4:$J$76,'SO02 - Vnútroareálové spe...'!$C$82:$J$103,'SO02 - Vnútroareálové spe...'!$C$109:$J$180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0" l="1"/>
  <c r="J36" i="10"/>
  <c r="AY105" i="1" s="1"/>
  <c r="J35" i="10"/>
  <c r="AX105" i="1" s="1"/>
  <c r="BI180" i="10"/>
  <c r="BH180" i="10"/>
  <c r="BG180" i="10"/>
  <c r="BE180" i="10"/>
  <c r="T180" i="10"/>
  <c r="T179" i="10" s="1"/>
  <c r="R180" i="10"/>
  <c r="R179" i="10" s="1"/>
  <c r="P180" i="10"/>
  <c r="P179" i="10" s="1"/>
  <c r="BI177" i="10"/>
  <c r="BH177" i="10"/>
  <c r="BG177" i="10"/>
  <c r="BE177" i="10"/>
  <c r="T177" i="10"/>
  <c r="R177" i="10"/>
  <c r="P177" i="10"/>
  <c r="BI173" i="10"/>
  <c r="BH173" i="10"/>
  <c r="BG173" i="10"/>
  <c r="BE173" i="10"/>
  <c r="T173" i="10"/>
  <c r="R173" i="10"/>
  <c r="P173" i="10"/>
  <c r="BI171" i="10"/>
  <c r="BH171" i="10"/>
  <c r="BG171" i="10"/>
  <c r="BE171" i="10"/>
  <c r="T171" i="10"/>
  <c r="R171" i="10"/>
  <c r="P171" i="10"/>
  <c r="BI167" i="10"/>
  <c r="BH167" i="10"/>
  <c r="BG167" i="10"/>
  <c r="BE167" i="10"/>
  <c r="T167" i="10"/>
  <c r="R167" i="10"/>
  <c r="P167" i="10"/>
  <c r="BI163" i="10"/>
  <c r="BH163" i="10"/>
  <c r="BG163" i="10"/>
  <c r="BE163" i="10"/>
  <c r="T163" i="10"/>
  <c r="R163" i="10"/>
  <c r="P163" i="10"/>
  <c r="BI159" i="10"/>
  <c r="BH159" i="10"/>
  <c r="BG159" i="10"/>
  <c r="BE159" i="10"/>
  <c r="T159" i="10"/>
  <c r="R159" i="10"/>
  <c r="P159" i="10"/>
  <c r="BI156" i="10"/>
  <c r="BH156" i="10"/>
  <c r="BG156" i="10"/>
  <c r="BE156" i="10"/>
  <c r="T156" i="10"/>
  <c r="R156" i="10"/>
  <c r="P156" i="10"/>
  <c r="BI155" i="10"/>
  <c r="BH155" i="10"/>
  <c r="BG155" i="10"/>
  <c r="BE155" i="10"/>
  <c r="T155" i="10"/>
  <c r="R155" i="10"/>
  <c r="P155" i="10"/>
  <c r="BI151" i="10"/>
  <c r="BH151" i="10"/>
  <c r="BG151" i="10"/>
  <c r="BE151" i="10"/>
  <c r="T151" i="10"/>
  <c r="R151" i="10"/>
  <c r="P151" i="10"/>
  <c r="BI147" i="10"/>
  <c r="BH147" i="10"/>
  <c r="BG147" i="10"/>
  <c r="BE147" i="10"/>
  <c r="T147" i="10"/>
  <c r="R147" i="10"/>
  <c r="P147" i="10"/>
  <c r="BI146" i="10"/>
  <c r="BH146" i="10"/>
  <c r="BG146" i="10"/>
  <c r="BE146" i="10"/>
  <c r="T146" i="10"/>
  <c r="R146" i="10"/>
  <c r="P146" i="10"/>
  <c r="BI145" i="10"/>
  <c r="BH145" i="10"/>
  <c r="BG145" i="10"/>
  <c r="BE145" i="10"/>
  <c r="T145" i="10"/>
  <c r="R145" i="10"/>
  <c r="P145" i="10"/>
  <c r="BI140" i="10"/>
  <c r="BH140" i="10"/>
  <c r="BG140" i="10"/>
  <c r="BE140" i="10"/>
  <c r="T140" i="10"/>
  <c r="T139" i="10"/>
  <c r="R140" i="10"/>
  <c r="R139" i="10"/>
  <c r="P140" i="10"/>
  <c r="P139" i="10"/>
  <c r="BI138" i="10"/>
  <c r="BH138" i="10"/>
  <c r="BG138" i="10"/>
  <c r="BE138" i="10"/>
  <c r="T138" i="10"/>
  <c r="R138" i="10"/>
  <c r="P138" i="10"/>
  <c r="BI136" i="10"/>
  <c r="BH136" i="10"/>
  <c r="BG136" i="10"/>
  <c r="BE136" i="10"/>
  <c r="T136" i="10"/>
  <c r="R136" i="10"/>
  <c r="P136" i="10"/>
  <c r="BI135" i="10"/>
  <c r="BH135" i="10"/>
  <c r="BG135" i="10"/>
  <c r="BE135" i="10"/>
  <c r="T135" i="10"/>
  <c r="R135" i="10"/>
  <c r="P135" i="10"/>
  <c r="BI134" i="10"/>
  <c r="BH134" i="10"/>
  <c r="BG134" i="10"/>
  <c r="BE134" i="10"/>
  <c r="T134" i="10"/>
  <c r="R134" i="10"/>
  <c r="P134" i="10"/>
  <c r="BI132" i="10"/>
  <c r="BH132" i="10"/>
  <c r="BG132" i="10"/>
  <c r="BE132" i="10"/>
  <c r="T132" i="10"/>
  <c r="R132" i="10"/>
  <c r="P132" i="10"/>
  <c r="BI131" i="10"/>
  <c r="BH131" i="10"/>
  <c r="BG131" i="10"/>
  <c r="BE131" i="10"/>
  <c r="T131" i="10"/>
  <c r="R131" i="10"/>
  <c r="P131" i="10"/>
  <c r="BI130" i="10"/>
  <c r="BH130" i="10"/>
  <c r="BG130" i="10"/>
  <c r="BE130" i="10"/>
  <c r="T130" i="10"/>
  <c r="R130" i="10"/>
  <c r="P130" i="10"/>
  <c r="BI129" i="10"/>
  <c r="BH129" i="10"/>
  <c r="BG129" i="10"/>
  <c r="BE129" i="10"/>
  <c r="T129" i="10"/>
  <c r="R129" i="10"/>
  <c r="P129" i="10"/>
  <c r="BI125" i="10"/>
  <c r="BH125" i="10"/>
  <c r="BG125" i="10"/>
  <c r="BE125" i="10"/>
  <c r="T125" i="10"/>
  <c r="R125" i="10"/>
  <c r="P125" i="10"/>
  <c r="J119" i="10"/>
  <c r="J118" i="10"/>
  <c r="F118" i="10"/>
  <c r="F116" i="10"/>
  <c r="E114" i="10"/>
  <c r="J92" i="10"/>
  <c r="J91" i="10"/>
  <c r="F91" i="10"/>
  <c r="F89" i="10"/>
  <c r="E87" i="10"/>
  <c r="J18" i="10"/>
  <c r="E18" i="10"/>
  <c r="F92" i="10"/>
  <c r="J17" i="10"/>
  <c r="J12" i="10"/>
  <c r="J89" i="10" s="1"/>
  <c r="E7" i="10"/>
  <c r="E112" i="10" s="1"/>
  <c r="J39" i="9"/>
  <c r="J38" i="9"/>
  <c r="AY104" i="1" s="1"/>
  <c r="J37" i="9"/>
  <c r="AX104" i="1"/>
  <c r="BI125" i="9"/>
  <c r="BH125" i="9"/>
  <c r="BG125" i="9"/>
  <c r="BE125" i="9"/>
  <c r="T125" i="9"/>
  <c r="T124" i="9" s="1"/>
  <c r="T123" i="9" s="1"/>
  <c r="T122" i="9" s="1"/>
  <c r="R125" i="9"/>
  <c r="R124" i="9" s="1"/>
  <c r="R123" i="9" s="1"/>
  <c r="R122" i="9" s="1"/>
  <c r="P125" i="9"/>
  <c r="P124" i="9" s="1"/>
  <c r="P123" i="9" s="1"/>
  <c r="P122" i="9" s="1"/>
  <c r="AU104" i="1" s="1"/>
  <c r="J119" i="9"/>
  <c r="J118" i="9"/>
  <c r="F118" i="9"/>
  <c r="F116" i="9"/>
  <c r="E114" i="9"/>
  <c r="J94" i="9"/>
  <c r="J93" i="9"/>
  <c r="F93" i="9"/>
  <c r="F91" i="9"/>
  <c r="E89" i="9"/>
  <c r="J20" i="9"/>
  <c r="E20" i="9"/>
  <c r="F119" i="9" s="1"/>
  <c r="J19" i="9"/>
  <c r="J14" i="9"/>
  <c r="J91" i="9" s="1"/>
  <c r="E7" i="9"/>
  <c r="E85" i="9"/>
  <c r="J41" i="8"/>
  <c r="J40" i="8"/>
  <c r="AY103" i="1" s="1"/>
  <c r="J39" i="8"/>
  <c r="AX103" i="1"/>
  <c r="BI188" i="8"/>
  <c r="BH188" i="8"/>
  <c r="BG188" i="8"/>
  <c r="BE188" i="8"/>
  <c r="T188" i="8"/>
  <c r="R188" i="8"/>
  <c r="P188" i="8"/>
  <c r="BI187" i="8"/>
  <c r="BH187" i="8"/>
  <c r="BG187" i="8"/>
  <c r="BE187" i="8"/>
  <c r="T187" i="8"/>
  <c r="R187" i="8"/>
  <c r="P187" i="8"/>
  <c r="BI186" i="8"/>
  <c r="BH186" i="8"/>
  <c r="BG186" i="8"/>
  <c r="BE186" i="8"/>
  <c r="T186" i="8"/>
  <c r="R186" i="8"/>
  <c r="P186" i="8"/>
  <c r="BI185" i="8"/>
  <c r="BH185" i="8"/>
  <c r="BG185" i="8"/>
  <c r="BE185" i="8"/>
  <c r="T185" i="8"/>
  <c r="R185" i="8"/>
  <c r="P185" i="8"/>
  <c r="BI183" i="8"/>
  <c r="BH183" i="8"/>
  <c r="BG183" i="8"/>
  <c r="BE183" i="8"/>
  <c r="T183" i="8"/>
  <c r="R183" i="8"/>
  <c r="P183" i="8"/>
  <c r="BI182" i="8"/>
  <c r="BH182" i="8"/>
  <c r="BG182" i="8"/>
  <c r="BE182" i="8"/>
  <c r="T182" i="8"/>
  <c r="R182" i="8"/>
  <c r="P182" i="8"/>
  <c r="BI181" i="8"/>
  <c r="BH181" i="8"/>
  <c r="BG181" i="8"/>
  <c r="BE181" i="8"/>
  <c r="T181" i="8"/>
  <c r="R181" i="8"/>
  <c r="P181" i="8"/>
  <c r="BI180" i="8"/>
  <c r="BH180" i="8"/>
  <c r="BG180" i="8"/>
  <c r="BE180" i="8"/>
  <c r="T180" i="8"/>
  <c r="R180" i="8"/>
  <c r="P180" i="8"/>
  <c r="BI179" i="8"/>
  <c r="BH179" i="8"/>
  <c r="BG179" i="8"/>
  <c r="BE179" i="8"/>
  <c r="T179" i="8"/>
  <c r="R179" i="8"/>
  <c r="P179" i="8"/>
  <c r="BI177" i="8"/>
  <c r="BH177" i="8"/>
  <c r="BG177" i="8"/>
  <c r="BE177" i="8"/>
  <c r="T177" i="8"/>
  <c r="R177" i="8"/>
  <c r="P177" i="8"/>
  <c r="BI176" i="8"/>
  <c r="BH176" i="8"/>
  <c r="BG176" i="8"/>
  <c r="BE176" i="8"/>
  <c r="T176" i="8"/>
  <c r="R176" i="8"/>
  <c r="P176" i="8"/>
  <c r="BI175" i="8"/>
  <c r="BH175" i="8"/>
  <c r="BG175" i="8"/>
  <c r="BE175" i="8"/>
  <c r="T175" i="8"/>
  <c r="R175" i="8"/>
  <c r="P175" i="8"/>
  <c r="BI174" i="8"/>
  <c r="BH174" i="8"/>
  <c r="BG174" i="8"/>
  <c r="BE174" i="8"/>
  <c r="T174" i="8"/>
  <c r="R174" i="8"/>
  <c r="P174" i="8"/>
  <c r="BI173" i="8"/>
  <c r="BH173" i="8"/>
  <c r="BG173" i="8"/>
  <c r="BE173" i="8"/>
  <c r="T173" i="8"/>
  <c r="R173" i="8"/>
  <c r="P173" i="8"/>
  <c r="BI172" i="8"/>
  <c r="BH172" i="8"/>
  <c r="BG172" i="8"/>
  <c r="BE172" i="8"/>
  <c r="T172" i="8"/>
  <c r="R172" i="8"/>
  <c r="P172" i="8"/>
  <c r="BI171" i="8"/>
  <c r="BH171" i="8"/>
  <c r="BG171" i="8"/>
  <c r="BE171" i="8"/>
  <c r="T171" i="8"/>
  <c r="R171" i="8"/>
  <c r="P171" i="8"/>
  <c r="BI170" i="8"/>
  <c r="BH170" i="8"/>
  <c r="BG170" i="8"/>
  <c r="BE170" i="8"/>
  <c r="T170" i="8"/>
  <c r="R170" i="8"/>
  <c r="P170" i="8"/>
  <c r="BI169" i="8"/>
  <c r="BH169" i="8"/>
  <c r="BG169" i="8"/>
  <c r="BE169" i="8"/>
  <c r="T169" i="8"/>
  <c r="R169" i="8"/>
  <c r="P169" i="8"/>
  <c r="BI168" i="8"/>
  <c r="BH168" i="8"/>
  <c r="BG168" i="8"/>
  <c r="BE168" i="8"/>
  <c r="T168" i="8"/>
  <c r="R168" i="8"/>
  <c r="P168" i="8"/>
  <c r="BI167" i="8"/>
  <c r="BH167" i="8"/>
  <c r="BG167" i="8"/>
  <c r="BE167" i="8"/>
  <c r="T167" i="8"/>
  <c r="R167" i="8"/>
  <c r="P167" i="8"/>
  <c r="BI166" i="8"/>
  <c r="BH166" i="8"/>
  <c r="BG166" i="8"/>
  <c r="BE166" i="8"/>
  <c r="T166" i="8"/>
  <c r="R166" i="8"/>
  <c r="P166" i="8"/>
  <c r="BI165" i="8"/>
  <c r="BH165" i="8"/>
  <c r="BG165" i="8"/>
  <c r="BE165" i="8"/>
  <c r="T165" i="8"/>
  <c r="R165" i="8"/>
  <c r="P165" i="8"/>
  <c r="BI164" i="8"/>
  <c r="BH164" i="8"/>
  <c r="BG164" i="8"/>
  <c r="BE164" i="8"/>
  <c r="T164" i="8"/>
  <c r="R164" i="8"/>
  <c r="P164" i="8"/>
  <c r="BI163" i="8"/>
  <c r="BH163" i="8"/>
  <c r="BG163" i="8"/>
  <c r="BE163" i="8"/>
  <c r="T163" i="8"/>
  <c r="R163" i="8"/>
  <c r="P163" i="8"/>
  <c r="BI162" i="8"/>
  <c r="BH162" i="8"/>
  <c r="BG162" i="8"/>
  <c r="BE162" i="8"/>
  <c r="T162" i="8"/>
  <c r="R162" i="8"/>
  <c r="P162" i="8"/>
  <c r="BI161" i="8"/>
  <c r="BH161" i="8"/>
  <c r="BG161" i="8"/>
  <c r="BE161" i="8"/>
  <c r="T161" i="8"/>
  <c r="R161" i="8"/>
  <c r="P161" i="8"/>
  <c r="BI160" i="8"/>
  <c r="BH160" i="8"/>
  <c r="BG160" i="8"/>
  <c r="BE160" i="8"/>
  <c r="T160" i="8"/>
  <c r="R160" i="8"/>
  <c r="P160" i="8"/>
  <c r="BI159" i="8"/>
  <c r="BH159" i="8"/>
  <c r="BG159" i="8"/>
  <c r="BE159" i="8"/>
  <c r="T159" i="8"/>
  <c r="R159" i="8"/>
  <c r="P159" i="8"/>
  <c r="BI158" i="8"/>
  <c r="BH158" i="8"/>
  <c r="BG158" i="8"/>
  <c r="BE158" i="8"/>
  <c r="T158" i="8"/>
  <c r="R158" i="8"/>
  <c r="P158" i="8"/>
  <c r="BI157" i="8"/>
  <c r="BH157" i="8"/>
  <c r="BG157" i="8"/>
  <c r="BE157" i="8"/>
  <c r="T157" i="8"/>
  <c r="R157" i="8"/>
  <c r="P157" i="8"/>
  <c r="BI156" i="8"/>
  <c r="BH156" i="8"/>
  <c r="BG156" i="8"/>
  <c r="BE156" i="8"/>
  <c r="T156" i="8"/>
  <c r="R156" i="8"/>
  <c r="P156" i="8"/>
  <c r="BI155" i="8"/>
  <c r="BH155" i="8"/>
  <c r="BG155" i="8"/>
  <c r="BE155" i="8"/>
  <c r="T155" i="8"/>
  <c r="R155" i="8"/>
  <c r="P155" i="8"/>
  <c r="BI154" i="8"/>
  <c r="BH154" i="8"/>
  <c r="BG154" i="8"/>
  <c r="BE154" i="8"/>
  <c r="T154" i="8"/>
  <c r="R154" i="8"/>
  <c r="P154" i="8"/>
  <c r="BI153" i="8"/>
  <c r="BH153" i="8"/>
  <c r="BG153" i="8"/>
  <c r="BE153" i="8"/>
  <c r="T153" i="8"/>
  <c r="R153" i="8"/>
  <c r="P153" i="8"/>
  <c r="BI152" i="8"/>
  <c r="BH152" i="8"/>
  <c r="BG152" i="8"/>
  <c r="BE152" i="8"/>
  <c r="T152" i="8"/>
  <c r="R152" i="8"/>
  <c r="P152" i="8"/>
  <c r="BI151" i="8"/>
  <c r="BH151" i="8"/>
  <c r="BG151" i="8"/>
  <c r="BE151" i="8"/>
  <c r="T151" i="8"/>
  <c r="R151" i="8"/>
  <c r="P151" i="8"/>
  <c r="BI150" i="8"/>
  <c r="BH150" i="8"/>
  <c r="BG150" i="8"/>
  <c r="BE150" i="8"/>
  <c r="T150" i="8"/>
  <c r="R150" i="8"/>
  <c r="P150" i="8"/>
  <c r="BI149" i="8"/>
  <c r="BH149" i="8"/>
  <c r="BG149" i="8"/>
  <c r="BE149" i="8"/>
  <c r="T149" i="8"/>
  <c r="R149" i="8"/>
  <c r="P149" i="8"/>
  <c r="BI148" i="8"/>
  <c r="BH148" i="8"/>
  <c r="BG148" i="8"/>
  <c r="BE148" i="8"/>
  <c r="T148" i="8"/>
  <c r="R148" i="8"/>
  <c r="P148" i="8"/>
  <c r="BI147" i="8"/>
  <c r="BH147" i="8"/>
  <c r="BG147" i="8"/>
  <c r="BE147" i="8"/>
  <c r="T147" i="8"/>
  <c r="R147" i="8"/>
  <c r="P147" i="8"/>
  <c r="BI146" i="8"/>
  <c r="BH146" i="8"/>
  <c r="BG146" i="8"/>
  <c r="BE146" i="8"/>
  <c r="T146" i="8"/>
  <c r="R146" i="8"/>
  <c r="P146" i="8"/>
  <c r="BI145" i="8"/>
  <c r="BH145" i="8"/>
  <c r="BG145" i="8"/>
  <c r="BE145" i="8"/>
  <c r="T145" i="8"/>
  <c r="R145" i="8"/>
  <c r="P145" i="8"/>
  <c r="BI144" i="8"/>
  <c r="BH144" i="8"/>
  <c r="BG144" i="8"/>
  <c r="BE144" i="8"/>
  <c r="T144" i="8"/>
  <c r="R144" i="8"/>
  <c r="P144" i="8"/>
  <c r="BI143" i="8"/>
  <c r="BH143" i="8"/>
  <c r="BG143" i="8"/>
  <c r="BE143" i="8"/>
  <c r="T143" i="8"/>
  <c r="R143" i="8"/>
  <c r="P143" i="8"/>
  <c r="BI142" i="8"/>
  <c r="BH142" i="8"/>
  <c r="BG142" i="8"/>
  <c r="BE142" i="8"/>
  <c r="T142" i="8"/>
  <c r="R142" i="8"/>
  <c r="P142" i="8"/>
  <c r="BI141" i="8"/>
  <c r="BH141" i="8"/>
  <c r="BG141" i="8"/>
  <c r="BE141" i="8"/>
  <c r="T141" i="8"/>
  <c r="R141" i="8"/>
  <c r="P141" i="8"/>
  <c r="BI140" i="8"/>
  <c r="BH140" i="8"/>
  <c r="BG140" i="8"/>
  <c r="BE140" i="8"/>
  <c r="T140" i="8"/>
  <c r="R140" i="8"/>
  <c r="P140" i="8"/>
  <c r="BI139" i="8"/>
  <c r="BH139" i="8"/>
  <c r="BG139" i="8"/>
  <c r="BE139" i="8"/>
  <c r="T139" i="8"/>
  <c r="R139" i="8"/>
  <c r="P139" i="8"/>
  <c r="BI138" i="8"/>
  <c r="BH138" i="8"/>
  <c r="BG138" i="8"/>
  <c r="BE138" i="8"/>
  <c r="T138" i="8"/>
  <c r="R138" i="8"/>
  <c r="P138" i="8"/>
  <c r="BI137" i="8"/>
  <c r="BH137" i="8"/>
  <c r="BG137" i="8"/>
  <c r="BE137" i="8"/>
  <c r="T137" i="8"/>
  <c r="R137" i="8"/>
  <c r="P137" i="8"/>
  <c r="BI136" i="8"/>
  <c r="BH136" i="8"/>
  <c r="BG136" i="8"/>
  <c r="BE136" i="8"/>
  <c r="T136" i="8"/>
  <c r="R136" i="8"/>
  <c r="P136" i="8"/>
  <c r="BI135" i="8"/>
  <c r="BH135" i="8"/>
  <c r="BG135" i="8"/>
  <c r="BE135" i="8"/>
  <c r="T135" i="8"/>
  <c r="R135" i="8"/>
  <c r="P135" i="8"/>
  <c r="BI134" i="8"/>
  <c r="BH134" i="8"/>
  <c r="BG134" i="8"/>
  <c r="BE134" i="8"/>
  <c r="T134" i="8"/>
  <c r="R134" i="8"/>
  <c r="P134" i="8"/>
  <c r="BI133" i="8"/>
  <c r="BH133" i="8"/>
  <c r="BG133" i="8"/>
  <c r="BE133" i="8"/>
  <c r="T133" i="8"/>
  <c r="R133" i="8"/>
  <c r="P133" i="8"/>
  <c r="BI132" i="8"/>
  <c r="BH132" i="8"/>
  <c r="BG132" i="8"/>
  <c r="BE132" i="8"/>
  <c r="T132" i="8"/>
  <c r="R132" i="8"/>
  <c r="P132" i="8"/>
  <c r="BI131" i="8"/>
  <c r="BH131" i="8"/>
  <c r="BG131" i="8"/>
  <c r="BE131" i="8"/>
  <c r="T131" i="8"/>
  <c r="R131" i="8"/>
  <c r="P131" i="8"/>
  <c r="J125" i="8"/>
  <c r="J124" i="8"/>
  <c r="F124" i="8"/>
  <c r="F122" i="8"/>
  <c r="E120" i="8"/>
  <c r="J96" i="8"/>
  <c r="J95" i="8"/>
  <c r="F95" i="8"/>
  <c r="F93" i="8"/>
  <c r="E91" i="8"/>
  <c r="J22" i="8"/>
  <c r="E22" i="8"/>
  <c r="F96" i="8"/>
  <c r="J21" i="8"/>
  <c r="J16" i="8"/>
  <c r="J122" i="8"/>
  <c r="E7" i="8"/>
  <c r="E114" i="8" s="1"/>
  <c r="J41" i="7"/>
  <c r="J40" i="7"/>
  <c r="AY102" i="1"/>
  <c r="J39" i="7"/>
  <c r="AX102" i="1"/>
  <c r="BI214" i="7"/>
  <c r="BH214" i="7"/>
  <c r="BG214" i="7"/>
  <c r="BE214" i="7"/>
  <c r="T214" i="7"/>
  <c r="R214" i="7"/>
  <c r="P214" i="7"/>
  <c r="BI213" i="7"/>
  <c r="BH213" i="7"/>
  <c r="BG213" i="7"/>
  <c r="BE213" i="7"/>
  <c r="T213" i="7"/>
  <c r="R213" i="7"/>
  <c r="P213" i="7"/>
  <c r="BI212" i="7"/>
  <c r="BH212" i="7"/>
  <c r="BG212" i="7"/>
  <c r="BE212" i="7"/>
  <c r="T212" i="7"/>
  <c r="R212" i="7"/>
  <c r="P212" i="7"/>
  <c r="BI211" i="7"/>
  <c r="BH211" i="7"/>
  <c r="BG211" i="7"/>
  <c r="BE211" i="7"/>
  <c r="T211" i="7"/>
  <c r="R211" i="7"/>
  <c r="P211" i="7"/>
  <c r="BI209" i="7"/>
  <c r="BH209" i="7"/>
  <c r="BG209" i="7"/>
  <c r="BE209" i="7"/>
  <c r="T209" i="7"/>
  <c r="R209" i="7"/>
  <c r="P209" i="7"/>
  <c r="BI208" i="7"/>
  <c r="BH208" i="7"/>
  <c r="BG208" i="7"/>
  <c r="BE208" i="7"/>
  <c r="T208" i="7"/>
  <c r="R208" i="7"/>
  <c r="P208" i="7"/>
  <c r="BI207" i="7"/>
  <c r="BH207" i="7"/>
  <c r="BG207" i="7"/>
  <c r="BE207" i="7"/>
  <c r="T207" i="7"/>
  <c r="R207" i="7"/>
  <c r="P207" i="7"/>
  <c r="BI206" i="7"/>
  <c r="BH206" i="7"/>
  <c r="BG206" i="7"/>
  <c r="BE206" i="7"/>
  <c r="T206" i="7"/>
  <c r="R206" i="7"/>
  <c r="P206" i="7"/>
  <c r="BI205" i="7"/>
  <c r="BH205" i="7"/>
  <c r="BG205" i="7"/>
  <c r="BE205" i="7"/>
  <c r="T205" i="7"/>
  <c r="R205" i="7"/>
  <c r="P205" i="7"/>
  <c r="BI204" i="7"/>
  <c r="BH204" i="7"/>
  <c r="BG204" i="7"/>
  <c r="BE204" i="7"/>
  <c r="T204" i="7"/>
  <c r="R204" i="7"/>
  <c r="P204" i="7"/>
  <c r="BI203" i="7"/>
  <c r="BH203" i="7"/>
  <c r="BG203" i="7"/>
  <c r="BE203" i="7"/>
  <c r="T203" i="7"/>
  <c r="R203" i="7"/>
  <c r="P203" i="7"/>
  <c r="BI202" i="7"/>
  <c r="BH202" i="7"/>
  <c r="BG202" i="7"/>
  <c r="BE202" i="7"/>
  <c r="T202" i="7"/>
  <c r="R202" i="7"/>
  <c r="P202" i="7"/>
  <c r="BI201" i="7"/>
  <c r="BH201" i="7"/>
  <c r="BG201" i="7"/>
  <c r="BE201" i="7"/>
  <c r="T201" i="7"/>
  <c r="R201" i="7"/>
  <c r="P201" i="7"/>
  <c r="BI200" i="7"/>
  <c r="BH200" i="7"/>
  <c r="BG200" i="7"/>
  <c r="BE200" i="7"/>
  <c r="T200" i="7"/>
  <c r="R200" i="7"/>
  <c r="P200" i="7"/>
  <c r="BI199" i="7"/>
  <c r="BH199" i="7"/>
  <c r="BG199" i="7"/>
  <c r="BE199" i="7"/>
  <c r="T199" i="7"/>
  <c r="R199" i="7"/>
  <c r="P199" i="7"/>
  <c r="BI198" i="7"/>
  <c r="BH198" i="7"/>
  <c r="BG198" i="7"/>
  <c r="BE198" i="7"/>
  <c r="T198" i="7"/>
  <c r="R198" i="7"/>
  <c r="P198" i="7"/>
  <c r="BI197" i="7"/>
  <c r="BH197" i="7"/>
  <c r="BG197" i="7"/>
  <c r="BE197" i="7"/>
  <c r="T197" i="7"/>
  <c r="R197" i="7"/>
  <c r="P197" i="7"/>
  <c r="BI196" i="7"/>
  <c r="BH196" i="7"/>
  <c r="BG196" i="7"/>
  <c r="BE196" i="7"/>
  <c r="T196" i="7"/>
  <c r="R196" i="7"/>
  <c r="P196" i="7"/>
  <c r="BI195" i="7"/>
  <c r="BH195" i="7"/>
  <c r="BG195" i="7"/>
  <c r="BE195" i="7"/>
  <c r="T195" i="7"/>
  <c r="R195" i="7"/>
  <c r="P195" i="7"/>
  <c r="BI194" i="7"/>
  <c r="BH194" i="7"/>
  <c r="BG194" i="7"/>
  <c r="BE194" i="7"/>
  <c r="T194" i="7"/>
  <c r="R194" i="7"/>
  <c r="P194" i="7"/>
  <c r="BI193" i="7"/>
  <c r="BH193" i="7"/>
  <c r="BG193" i="7"/>
  <c r="BE193" i="7"/>
  <c r="T193" i="7"/>
  <c r="R193" i="7"/>
  <c r="P193" i="7"/>
  <c r="BI192" i="7"/>
  <c r="BH192" i="7"/>
  <c r="BG192" i="7"/>
  <c r="BE192" i="7"/>
  <c r="T192" i="7"/>
  <c r="R192" i="7"/>
  <c r="P192" i="7"/>
  <c r="BI191" i="7"/>
  <c r="BH191" i="7"/>
  <c r="BG191" i="7"/>
  <c r="BE191" i="7"/>
  <c r="T191" i="7"/>
  <c r="R191" i="7"/>
  <c r="P191" i="7"/>
  <c r="BI190" i="7"/>
  <c r="BH190" i="7"/>
  <c r="BG190" i="7"/>
  <c r="BE190" i="7"/>
  <c r="T190" i="7"/>
  <c r="R190" i="7"/>
  <c r="P190" i="7"/>
  <c r="BI189" i="7"/>
  <c r="BH189" i="7"/>
  <c r="BG189" i="7"/>
  <c r="BE189" i="7"/>
  <c r="T189" i="7"/>
  <c r="R189" i="7"/>
  <c r="P189" i="7"/>
  <c r="BI188" i="7"/>
  <c r="BH188" i="7"/>
  <c r="BG188" i="7"/>
  <c r="BE188" i="7"/>
  <c r="T188" i="7"/>
  <c r="R188" i="7"/>
  <c r="P188" i="7"/>
  <c r="BI187" i="7"/>
  <c r="BH187" i="7"/>
  <c r="BG187" i="7"/>
  <c r="BE187" i="7"/>
  <c r="T187" i="7"/>
  <c r="R187" i="7"/>
  <c r="P187" i="7"/>
  <c r="BI186" i="7"/>
  <c r="BH186" i="7"/>
  <c r="BG186" i="7"/>
  <c r="BE186" i="7"/>
  <c r="T186" i="7"/>
  <c r="R186" i="7"/>
  <c r="P186" i="7"/>
  <c r="BI185" i="7"/>
  <c r="BH185" i="7"/>
  <c r="BG185" i="7"/>
  <c r="BE185" i="7"/>
  <c r="T185" i="7"/>
  <c r="R185" i="7"/>
  <c r="P185" i="7"/>
  <c r="BI184" i="7"/>
  <c r="BH184" i="7"/>
  <c r="BG184" i="7"/>
  <c r="BE184" i="7"/>
  <c r="T184" i="7"/>
  <c r="R184" i="7"/>
  <c r="P184" i="7"/>
  <c r="BI183" i="7"/>
  <c r="BH183" i="7"/>
  <c r="BG183" i="7"/>
  <c r="BE183" i="7"/>
  <c r="T183" i="7"/>
  <c r="R183" i="7"/>
  <c r="P183" i="7"/>
  <c r="BI182" i="7"/>
  <c r="BH182" i="7"/>
  <c r="BG182" i="7"/>
  <c r="BE182" i="7"/>
  <c r="T182" i="7"/>
  <c r="R182" i="7"/>
  <c r="P182" i="7"/>
  <c r="BI181" i="7"/>
  <c r="BH181" i="7"/>
  <c r="BG181" i="7"/>
  <c r="BE181" i="7"/>
  <c r="T181" i="7"/>
  <c r="R181" i="7"/>
  <c r="P181" i="7"/>
  <c r="BI180" i="7"/>
  <c r="BH180" i="7"/>
  <c r="BG180" i="7"/>
  <c r="BE180" i="7"/>
  <c r="T180" i="7"/>
  <c r="R180" i="7"/>
  <c r="P180" i="7"/>
  <c r="BI179" i="7"/>
  <c r="BH179" i="7"/>
  <c r="BG179" i="7"/>
  <c r="BE179" i="7"/>
  <c r="T179" i="7"/>
  <c r="R179" i="7"/>
  <c r="P179" i="7"/>
  <c r="BI178" i="7"/>
  <c r="BH178" i="7"/>
  <c r="BG178" i="7"/>
  <c r="BE178" i="7"/>
  <c r="T178" i="7"/>
  <c r="R178" i="7"/>
  <c r="P178" i="7"/>
  <c r="BI177" i="7"/>
  <c r="BH177" i="7"/>
  <c r="BG177" i="7"/>
  <c r="BE177" i="7"/>
  <c r="T177" i="7"/>
  <c r="R177" i="7"/>
  <c r="P177" i="7"/>
  <c r="BI176" i="7"/>
  <c r="BH176" i="7"/>
  <c r="BG176" i="7"/>
  <c r="BE176" i="7"/>
  <c r="T176" i="7"/>
  <c r="R176" i="7"/>
  <c r="P176" i="7"/>
  <c r="BI175" i="7"/>
  <c r="BH175" i="7"/>
  <c r="BG175" i="7"/>
  <c r="BE175" i="7"/>
  <c r="T175" i="7"/>
  <c r="R175" i="7"/>
  <c r="P175" i="7"/>
  <c r="BI174" i="7"/>
  <c r="BH174" i="7"/>
  <c r="BG174" i="7"/>
  <c r="BE174" i="7"/>
  <c r="T174" i="7"/>
  <c r="R174" i="7"/>
  <c r="P174" i="7"/>
  <c r="BI173" i="7"/>
  <c r="BH173" i="7"/>
  <c r="BG173" i="7"/>
  <c r="BE173" i="7"/>
  <c r="T173" i="7"/>
  <c r="R173" i="7"/>
  <c r="P173" i="7"/>
  <c r="BI172" i="7"/>
  <c r="BH172" i="7"/>
  <c r="BG172" i="7"/>
  <c r="BE172" i="7"/>
  <c r="T172" i="7"/>
  <c r="R172" i="7"/>
  <c r="P172" i="7"/>
  <c r="BI171" i="7"/>
  <c r="BH171" i="7"/>
  <c r="BG171" i="7"/>
  <c r="BE171" i="7"/>
  <c r="T171" i="7"/>
  <c r="R171" i="7"/>
  <c r="P171" i="7"/>
  <c r="BI170" i="7"/>
  <c r="BH170" i="7"/>
  <c r="BG170" i="7"/>
  <c r="BE170" i="7"/>
  <c r="T170" i="7"/>
  <c r="R170" i="7"/>
  <c r="P170" i="7"/>
  <c r="BI169" i="7"/>
  <c r="BH169" i="7"/>
  <c r="BG169" i="7"/>
  <c r="BE169" i="7"/>
  <c r="T169" i="7"/>
  <c r="R169" i="7"/>
  <c r="P169" i="7"/>
  <c r="BI168" i="7"/>
  <c r="BH168" i="7"/>
  <c r="BG168" i="7"/>
  <c r="BE168" i="7"/>
  <c r="T168" i="7"/>
  <c r="R168" i="7"/>
  <c r="P168" i="7"/>
  <c r="BI167" i="7"/>
  <c r="BH167" i="7"/>
  <c r="BG167" i="7"/>
  <c r="BE167" i="7"/>
  <c r="T167" i="7"/>
  <c r="R167" i="7"/>
  <c r="P167" i="7"/>
  <c r="BI166" i="7"/>
  <c r="BH166" i="7"/>
  <c r="BG166" i="7"/>
  <c r="BE166" i="7"/>
  <c r="T166" i="7"/>
  <c r="R166" i="7"/>
  <c r="P166" i="7"/>
  <c r="BI165" i="7"/>
  <c r="BH165" i="7"/>
  <c r="BG165" i="7"/>
  <c r="BE165" i="7"/>
  <c r="T165" i="7"/>
  <c r="R165" i="7"/>
  <c r="P165" i="7"/>
  <c r="BI164" i="7"/>
  <c r="BH164" i="7"/>
  <c r="BG164" i="7"/>
  <c r="BE164" i="7"/>
  <c r="T164" i="7"/>
  <c r="R164" i="7"/>
  <c r="P164" i="7"/>
  <c r="BI163" i="7"/>
  <c r="BH163" i="7"/>
  <c r="BG163" i="7"/>
  <c r="BE163" i="7"/>
  <c r="T163" i="7"/>
  <c r="R163" i="7"/>
  <c r="P163" i="7"/>
  <c r="BI162" i="7"/>
  <c r="BH162" i="7"/>
  <c r="BG162" i="7"/>
  <c r="BE162" i="7"/>
  <c r="T162" i="7"/>
  <c r="R162" i="7"/>
  <c r="P162" i="7"/>
  <c r="BI161" i="7"/>
  <c r="BH161" i="7"/>
  <c r="BG161" i="7"/>
  <c r="BE161" i="7"/>
  <c r="T161" i="7"/>
  <c r="R161" i="7"/>
  <c r="P161" i="7"/>
  <c r="BI160" i="7"/>
  <c r="BH160" i="7"/>
  <c r="BG160" i="7"/>
  <c r="BE160" i="7"/>
  <c r="T160" i="7"/>
  <c r="R160" i="7"/>
  <c r="P160" i="7"/>
  <c r="BI159" i="7"/>
  <c r="BH159" i="7"/>
  <c r="BG159" i="7"/>
  <c r="BE159" i="7"/>
  <c r="T159" i="7"/>
  <c r="R159" i="7"/>
  <c r="P159" i="7"/>
  <c r="BI158" i="7"/>
  <c r="BH158" i="7"/>
  <c r="BG158" i="7"/>
  <c r="BE158" i="7"/>
  <c r="T158" i="7"/>
  <c r="R158" i="7"/>
  <c r="P158" i="7"/>
  <c r="BI157" i="7"/>
  <c r="BH157" i="7"/>
  <c r="BG157" i="7"/>
  <c r="BE157" i="7"/>
  <c r="T157" i="7"/>
  <c r="R157" i="7"/>
  <c r="P157" i="7"/>
  <c r="BI156" i="7"/>
  <c r="BH156" i="7"/>
  <c r="BG156" i="7"/>
  <c r="BE156" i="7"/>
  <c r="T156" i="7"/>
  <c r="R156" i="7"/>
  <c r="P156" i="7"/>
  <c r="BI155" i="7"/>
  <c r="BH155" i="7"/>
  <c r="BG155" i="7"/>
  <c r="BE155" i="7"/>
  <c r="T155" i="7"/>
  <c r="R155" i="7"/>
  <c r="P155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2" i="7"/>
  <c r="BH152" i="7"/>
  <c r="BG152" i="7"/>
  <c r="BE152" i="7"/>
  <c r="T152" i="7"/>
  <c r="R152" i="7"/>
  <c r="P152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0" i="7"/>
  <c r="BH140" i="7"/>
  <c r="BG140" i="7"/>
  <c r="BE140" i="7"/>
  <c r="T140" i="7"/>
  <c r="R140" i="7"/>
  <c r="P140" i="7"/>
  <c r="BI139" i="7"/>
  <c r="BH139" i="7"/>
  <c r="BG139" i="7"/>
  <c r="BE139" i="7"/>
  <c r="T139" i="7"/>
  <c r="R139" i="7"/>
  <c r="P139" i="7"/>
  <c r="BI137" i="7"/>
  <c r="BH137" i="7"/>
  <c r="BG137" i="7"/>
  <c r="BE137" i="7"/>
  <c r="T137" i="7"/>
  <c r="R137" i="7"/>
  <c r="P137" i="7"/>
  <c r="BI136" i="7"/>
  <c r="BH136" i="7"/>
  <c r="BG136" i="7"/>
  <c r="BE136" i="7"/>
  <c r="T136" i="7"/>
  <c r="R136" i="7"/>
  <c r="P136" i="7"/>
  <c r="BI135" i="7"/>
  <c r="BH135" i="7"/>
  <c r="BG135" i="7"/>
  <c r="BE135" i="7"/>
  <c r="T135" i="7"/>
  <c r="R135" i="7"/>
  <c r="P135" i="7"/>
  <c r="BI134" i="7"/>
  <c r="BH134" i="7"/>
  <c r="BG134" i="7"/>
  <c r="BE134" i="7"/>
  <c r="T134" i="7"/>
  <c r="R134" i="7"/>
  <c r="P134" i="7"/>
  <c r="BI133" i="7"/>
  <c r="BH133" i="7"/>
  <c r="BG133" i="7"/>
  <c r="BE133" i="7"/>
  <c r="T133" i="7"/>
  <c r="R133" i="7"/>
  <c r="P133" i="7"/>
  <c r="BI132" i="7"/>
  <c r="BH132" i="7"/>
  <c r="BG132" i="7"/>
  <c r="BE132" i="7"/>
  <c r="T132" i="7"/>
  <c r="R132" i="7"/>
  <c r="P132" i="7"/>
  <c r="J126" i="7"/>
  <c r="J125" i="7"/>
  <c r="F125" i="7"/>
  <c r="F123" i="7"/>
  <c r="E121" i="7"/>
  <c r="J96" i="7"/>
  <c r="J95" i="7"/>
  <c r="F95" i="7"/>
  <c r="F93" i="7"/>
  <c r="E91" i="7"/>
  <c r="J22" i="7"/>
  <c r="E22" i="7"/>
  <c r="F126" i="7"/>
  <c r="J21" i="7"/>
  <c r="J16" i="7"/>
  <c r="J93" i="7" s="1"/>
  <c r="E7" i="7"/>
  <c r="E115" i="7" s="1"/>
  <c r="J41" i="6"/>
  <c r="J40" i="6"/>
  <c r="AY101" i="1"/>
  <c r="J39" i="6"/>
  <c r="AX101" i="1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BI135" i="6"/>
  <c r="BH135" i="6"/>
  <c r="BG135" i="6"/>
  <c r="BE135" i="6"/>
  <c r="T135" i="6"/>
  <c r="R135" i="6"/>
  <c r="P135" i="6"/>
  <c r="BI134" i="6"/>
  <c r="BH134" i="6"/>
  <c r="BG134" i="6"/>
  <c r="BE134" i="6"/>
  <c r="T134" i="6"/>
  <c r="R134" i="6"/>
  <c r="P134" i="6"/>
  <c r="BI133" i="6"/>
  <c r="BH133" i="6"/>
  <c r="BG133" i="6"/>
  <c r="BE133" i="6"/>
  <c r="T133" i="6"/>
  <c r="R133" i="6"/>
  <c r="P133" i="6"/>
  <c r="BI132" i="6"/>
  <c r="BH132" i="6"/>
  <c r="BG132" i="6"/>
  <c r="BE132" i="6"/>
  <c r="T132" i="6"/>
  <c r="R132" i="6"/>
  <c r="P132" i="6"/>
  <c r="BI131" i="6"/>
  <c r="BH131" i="6"/>
  <c r="BG131" i="6"/>
  <c r="F39" i="6" s="1"/>
  <c r="BE131" i="6"/>
  <c r="T131" i="6"/>
  <c r="R131" i="6"/>
  <c r="P131" i="6"/>
  <c r="J125" i="6"/>
  <c r="J124" i="6"/>
  <c r="F124" i="6"/>
  <c r="F122" i="6"/>
  <c r="E120" i="6"/>
  <c r="J96" i="6"/>
  <c r="J95" i="6"/>
  <c r="F95" i="6"/>
  <c r="F93" i="6"/>
  <c r="E91" i="6"/>
  <c r="J22" i="6"/>
  <c r="E22" i="6"/>
  <c r="F96" i="6" s="1"/>
  <c r="J21" i="6"/>
  <c r="J16" i="6"/>
  <c r="J122" i="6"/>
  <c r="E7" i="6"/>
  <c r="E85" i="6"/>
  <c r="J39" i="5"/>
  <c r="J38" i="5"/>
  <c r="AY99" i="1" s="1"/>
  <c r="J37" i="5"/>
  <c r="AX99" i="1" s="1"/>
  <c r="BI319" i="5"/>
  <c r="BH319" i="5"/>
  <c r="BG319" i="5"/>
  <c r="BE319" i="5"/>
  <c r="T319" i="5"/>
  <c r="T318" i="5" s="1"/>
  <c r="R319" i="5"/>
  <c r="R318" i="5" s="1"/>
  <c r="P319" i="5"/>
  <c r="P318" i="5" s="1"/>
  <c r="BI317" i="5"/>
  <c r="BH317" i="5"/>
  <c r="BG317" i="5"/>
  <c r="BE317" i="5"/>
  <c r="T317" i="5"/>
  <c r="T316" i="5" s="1"/>
  <c r="R317" i="5"/>
  <c r="R316" i="5" s="1"/>
  <c r="P317" i="5"/>
  <c r="P316" i="5" s="1"/>
  <c r="BI315" i="5"/>
  <c r="BH315" i="5"/>
  <c r="BG315" i="5"/>
  <c r="BE315" i="5"/>
  <c r="T315" i="5"/>
  <c r="T314" i="5" s="1"/>
  <c r="R315" i="5"/>
  <c r="R314" i="5" s="1"/>
  <c r="P315" i="5"/>
  <c r="P314" i="5" s="1"/>
  <c r="BI313" i="5"/>
  <c r="BH313" i="5"/>
  <c r="BG313" i="5"/>
  <c r="BE313" i="5"/>
  <c r="T313" i="5"/>
  <c r="R313" i="5"/>
  <c r="P313" i="5"/>
  <c r="BI312" i="5"/>
  <c r="BH312" i="5"/>
  <c r="BG312" i="5"/>
  <c r="BE312" i="5"/>
  <c r="T312" i="5"/>
  <c r="R312" i="5"/>
  <c r="P312" i="5"/>
  <c r="BI311" i="5"/>
  <c r="BH311" i="5"/>
  <c r="BG311" i="5"/>
  <c r="BE311" i="5"/>
  <c r="T311" i="5"/>
  <c r="R311" i="5"/>
  <c r="P311" i="5"/>
  <c r="BI310" i="5"/>
  <c r="BH310" i="5"/>
  <c r="BG310" i="5"/>
  <c r="BE310" i="5"/>
  <c r="T310" i="5"/>
  <c r="R310" i="5"/>
  <c r="P310" i="5"/>
  <c r="BI309" i="5"/>
  <c r="BH309" i="5"/>
  <c r="BG309" i="5"/>
  <c r="BE309" i="5"/>
  <c r="T309" i="5"/>
  <c r="R309" i="5"/>
  <c r="P309" i="5"/>
  <c r="BI308" i="5"/>
  <c r="BH308" i="5"/>
  <c r="BG308" i="5"/>
  <c r="BE308" i="5"/>
  <c r="T308" i="5"/>
  <c r="R308" i="5"/>
  <c r="P308" i="5"/>
  <c r="BI307" i="5"/>
  <c r="BH307" i="5"/>
  <c r="BG307" i="5"/>
  <c r="BE307" i="5"/>
  <c r="T307" i="5"/>
  <c r="R307" i="5"/>
  <c r="P307" i="5"/>
  <c r="BI306" i="5"/>
  <c r="BH306" i="5"/>
  <c r="BG306" i="5"/>
  <c r="BE306" i="5"/>
  <c r="T306" i="5"/>
  <c r="R306" i="5"/>
  <c r="P306" i="5"/>
  <c r="BI305" i="5"/>
  <c r="BH305" i="5"/>
  <c r="BG305" i="5"/>
  <c r="BE305" i="5"/>
  <c r="T305" i="5"/>
  <c r="R305" i="5"/>
  <c r="P305" i="5"/>
  <c r="BI304" i="5"/>
  <c r="BH304" i="5"/>
  <c r="BG304" i="5"/>
  <c r="BE304" i="5"/>
  <c r="T304" i="5"/>
  <c r="R304" i="5"/>
  <c r="P304" i="5"/>
  <c r="BI303" i="5"/>
  <c r="BH303" i="5"/>
  <c r="BG303" i="5"/>
  <c r="BE303" i="5"/>
  <c r="T303" i="5"/>
  <c r="R303" i="5"/>
  <c r="P303" i="5"/>
  <c r="BI302" i="5"/>
  <c r="BH302" i="5"/>
  <c r="BG302" i="5"/>
  <c r="BE302" i="5"/>
  <c r="T302" i="5"/>
  <c r="R302" i="5"/>
  <c r="P302" i="5"/>
  <c r="BI301" i="5"/>
  <c r="BH301" i="5"/>
  <c r="BG301" i="5"/>
  <c r="BE301" i="5"/>
  <c r="T301" i="5"/>
  <c r="R301" i="5"/>
  <c r="P301" i="5"/>
  <c r="BI300" i="5"/>
  <c r="BH300" i="5"/>
  <c r="BG300" i="5"/>
  <c r="BE300" i="5"/>
  <c r="T300" i="5"/>
  <c r="R300" i="5"/>
  <c r="P300" i="5"/>
  <c r="BI299" i="5"/>
  <c r="BH299" i="5"/>
  <c r="BG299" i="5"/>
  <c r="BE299" i="5"/>
  <c r="T299" i="5"/>
  <c r="R299" i="5"/>
  <c r="P299" i="5"/>
  <c r="BI298" i="5"/>
  <c r="BH298" i="5"/>
  <c r="BG298" i="5"/>
  <c r="BE298" i="5"/>
  <c r="T298" i="5"/>
  <c r="R298" i="5"/>
  <c r="P298" i="5"/>
  <c r="BI297" i="5"/>
  <c r="BH297" i="5"/>
  <c r="BG297" i="5"/>
  <c r="BE297" i="5"/>
  <c r="T297" i="5"/>
  <c r="R297" i="5"/>
  <c r="P297" i="5"/>
  <c r="BI296" i="5"/>
  <c r="BH296" i="5"/>
  <c r="BG296" i="5"/>
  <c r="BE296" i="5"/>
  <c r="T296" i="5"/>
  <c r="R296" i="5"/>
  <c r="P296" i="5"/>
  <c r="BI295" i="5"/>
  <c r="BH295" i="5"/>
  <c r="BG295" i="5"/>
  <c r="BE295" i="5"/>
  <c r="T295" i="5"/>
  <c r="R295" i="5"/>
  <c r="P295" i="5"/>
  <c r="BI294" i="5"/>
  <c r="BH294" i="5"/>
  <c r="BG294" i="5"/>
  <c r="BE294" i="5"/>
  <c r="T294" i="5"/>
  <c r="R294" i="5"/>
  <c r="P294" i="5"/>
  <c r="BI293" i="5"/>
  <c r="BH293" i="5"/>
  <c r="BG293" i="5"/>
  <c r="BE293" i="5"/>
  <c r="T293" i="5"/>
  <c r="R293" i="5"/>
  <c r="P293" i="5"/>
  <c r="BI292" i="5"/>
  <c r="BH292" i="5"/>
  <c r="BG292" i="5"/>
  <c r="BE292" i="5"/>
  <c r="T292" i="5"/>
  <c r="R292" i="5"/>
  <c r="P292" i="5"/>
  <c r="BI291" i="5"/>
  <c r="BH291" i="5"/>
  <c r="BG291" i="5"/>
  <c r="BE291" i="5"/>
  <c r="T291" i="5"/>
  <c r="R291" i="5"/>
  <c r="P291" i="5"/>
  <c r="BI290" i="5"/>
  <c r="BH290" i="5"/>
  <c r="BG290" i="5"/>
  <c r="BE290" i="5"/>
  <c r="T290" i="5"/>
  <c r="R290" i="5"/>
  <c r="P290" i="5"/>
  <c r="BI288" i="5"/>
  <c r="BH288" i="5"/>
  <c r="BG288" i="5"/>
  <c r="BE288" i="5"/>
  <c r="T288" i="5"/>
  <c r="R288" i="5"/>
  <c r="P288" i="5"/>
  <c r="BI287" i="5"/>
  <c r="BH287" i="5"/>
  <c r="BG287" i="5"/>
  <c r="BE287" i="5"/>
  <c r="T287" i="5"/>
  <c r="R287" i="5"/>
  <c r="P287" i="5"/>
  <c r="BI286" i="5"/>
  <c r="BH286" i="5"/>
  <c r="BG286" i="5"/>
  <c r="BE286" i="5"/>
  <c r="T286" i="5"/>
  <c r="R286" i="5"/>
  <c r="P286" i="5"/>
  <c r="BI285" i="5"/>
  <c r="BH285" i="5"/>
  <c r="BG285" i="5"/>
  <c r="BE285" i="5"/>
  <c r="T285" i="5"/>
  <c r="R285" i="5"/>
  <c r="P285" i="5"/>
  <c r="BI283" i="5"/>
  <c r="BH283" i="5"/>
  <c r="BG283" i="5"/>
  <c r="BE283" i="5"/>
  <c r="T283" i="5"/>
  <c r="R283" i="5"/>
  <c r="P283" i="5"/>
  <c r="BI282" i="5"/>
  <c r="BH282" i="5"/>
  <c r="BG282" i="5"/>
  <c r="BE282" i="5"/>
  <c r="T282" i="5"/>
  <c r="R282" i="5"/>
  <c r="P282" i="5"/>
  <c r="BI281" i="5"/>
  <c r="BH281" i="5"/>
  <c r="BG281" i="5"/>
  <c r="BE281" i="5"/>
  <c r="T281" i="5"/>
  <c r="R281" i="5"/>
  <c r="P281" i="5"/>
  <c r="BI280" i="5"/>
  <c r="BH280" i="5"/>
  <c r="BG280" i="5"/>
  <c r="BE280" i="5"/>
  <c r="T280" i="5"/>
  <c r="R280" i="5"/>
  <c r="P280" i="5"/>
  <c r="BI279" i="5"/>
  <c r="BH279" i="5"/>
  <c r="BG279" i="5"/>
  <c r="BE279" i="5"/>
  <c r="T279" i="5"/>
  <c r="R279" i="5"/>
  <c r="P279" i="5"/>
  <c r="BI278" i="5"/>
  <c r="BH278" i="5"/>
  <c r="BG278" i="5"/>
  <c r="BE278" i="5"/>
  <c r="T278" i="5"/>
  <c r="R278" i="5"/>
  <c r="P278" i="5"/>
  <c r="BI274" i="5"/>
  <c r="BH274" i="5"/>
  <c r="BG274" i="5"/>
  <c r="BE274" i="5"/>
  <c r="T274" i="5"/>
  <c r="R274" i="5"/>
  <c r="P274" i="5"/>
  <c r="BI270" i="5"/>
  <c r="BH270" i="5"/>
  <c r="BG270" i="5"/>
  <c r="BE270" i="5"/>
  <c r="T270" i="5"/>
  <c r="R270" i="5"/>
  <c r="P270" i="5"/>
  <c r="BI265" i="5"/>
  <c r="BH265" i="5"/>
  <c r="BG265" i="5"/>
  <c r="BE265" i="5"/>
  <c r="T265" i="5"/>
  <c r="R265" i="5"/>
  <c r="P265" i="5"/>
  <c r="BI263" i="5"/>
  <c r="BH263" i="5"/>
  <c r="BG263" i="5"/>
  <c r="BE263" i="5"/>
  <c r="T263" i="5"/>
  <c r="R263" i="5"/>
  <c r="P263" i="5"/>
  <c r="BI262" i="5"/>
  <c r="BH262" i="5"/>
  <c r="BG262" i="5"/>
  <c r="BE262" i="5"/>
  <c r="T262" i="5"/>
  <c r="R262" i="5"/>
  <c r="P262" i="5"/>
  <c r="BI261" i="5"/>
  <c r="BH261" i="5"/>
  <c r="BG261" i="5"/>
  <c r="BE261" i="5"/>
  <c r="T261" i="5"/>
  <c r="R261" i="5"/>
  <c r="P261" i="5"/>
  <c r="BI260" i="5"/>
  <c r="BH260" i="5"/>
  <c r="BG260" i="5"/>
  <c r="BE260" i="5"/>
  <c r="T260" i="5"/>
  <c r="R260" i="5"/>
  <c r="P260" i="5"/>
  <c r="BI256" i="5"/>
  <c r="BH256" i="5"/>
  <c r="BG256" i="5"/>
  <c r="BE256" i="5"/>
  <c r="T256" i="5"/>
  <c r="R256" i="5"/>
  <c r="P256" i="5"/>
  <c r="BI252" i="5"/>
  <c r="BH252" i="5"/>
  <c r="BG252" i="5"/>
  <c r="BE252" i="5"/>
  <c r="T252" i="5"/>
  <c r="R252" i="5"/>
  <c r="P252" i="5"/>
  <c r="BI248" i="5"/>
  <c r="BH248" i="5"/>
  <c r="BG248" i="5"/>
  <c r="BE248" i="5"/>
  <c r="T248" i="5"/>
  <c r="R248" i="5"/>
  <c r="P248" i="5"/>
  <c r="BI244" i="5"/>
  <c r="BH244" i="5"/>
  <c r="BG244" i="5"/>
  <c r="BE244" i="5"/>
  <c r="T244" i="5"/>
  <c r="R244" i="5"/>
  <c r="P244" i="5"/>
  <c r="BI240" i="5"/>
  <c r="BH240" i="5"/>
  <c r="BG240" i="5"/>
  <c r="BE240" i="5"/>
  <c r="T240" i="5"/>
  <c r="R240" i="5"/>
  <c r="P240" i="5"/>
  <c r="BI236" i="5"/>
  <c r="BH236" i="5"/>
  <c r="BG236" i="5"/>
  <c r="BE236" i="5"/>
  <c r="T236" i="5"/>
  <c r="R236" i="5"/>
  <c r="P236" i="5"/>
  <c r="BI232" i="5"/>
  <c r="BH232" i="5"/>
  <c r="BG232" i="5"/>
  <c r="BE232" i="5"/>
  <c r="T232" i="5"/>
  <c r="R232" i="5"/>
  <c r="P232" i="5"/>
  <c r="BI229" i="5"/>
  <c r="BH229" i="5"/>
  <c r="BG229" i="5"/>
  <c r="BE229" i="5"/>
  <c r="T229" i="5"/>
  <c r="T228" i="5" s="1"/>
  <c r="R229" i="5"/>
  <c r="R228" i="5" s="1"/>
  <c r="P229" i="5"/>
  <c r="P228" i="5" s="1"/>
  <c r="BI227" i="5"/>
  <c r="BH227" i="5"/>
  <c r="BG227" i="5"/>
  <c r="BE227" i="5"/>
  <c r="T227" i="5"/>
  <c r="R227" i="5"/>
  <c r="P227" i="5"/>
  <c r="BI226" i="5"/>
  <c r="BH226" i="5"/>
  <c r="BG226" i="5"/>
  <c r="BE226" i="5"/>
  <c r="T226" i="5"/>
  <c r="R226" i="5"/>
  <c r="P226" i="5"/>
  <c r="BI225" i="5"/>
  <c r="BH225" i="5"/>
  <c r="BG225" i="5"/>
  <c r="BE225" i="5"/>
  <c r="T225" i="5"/>
  <c r="R225" i="5"/>
  <c r="P225" i="5"/>
  <c r="BI224" i="5"/>
  <c r="BH224" i="5"/>
  <c r="BG224" i="5"/>
  <c r="BE224" i="5"/>
  <c r="T224" i="5"/>
  <c r="R224" i="5"/>
  <c r="P224" i="5"/>
  <c r="BI223" i="5"/>
  <c r="BH223" i="5"/>
  <c r="BG223" i="5"/>
  <c r="BE223" i="5"/>
  <c r="T223" i="5"/>
  <c r="R223" i="5"/>
  <c r="P223" i="5"/>
  <c r="BI222" i="5"/>
  <c r="BH222" i="5"/>
  <c r="BG222" i="5"/>
  <c r="BE222" i="5"/>
  <c r="T222" i="5"/>
  <c r="R222" i="5"/>
  <c r="P222" i="5"/>
  <c r="BI221" i="5"/>
  <c r="BH221" i="5"/>
  <c r="BG221" i="5"/>
  <c r="BE221" i="5"/>
  <c r="T221" i="5"/>
  <c r="R221" i="5"/>
  <c r="P221" i="5"/>
  <c r="BI220" i="5"/>
  <c r="BH220" i="5"/>
  <c r="BG220" i="5"/>
  <c r="BE220" i="5"/>
  <c r="T220" i="5"/>
  <c r="R220" i="5"/>
  <c r="P220" i="5"/>
  <c r="BI219" i="5"/>
  <c r="BH219" i="5"/>
  <c r="BG219" i="5"/>
  <c r="BE219" i="5"/>
  <c r="T219" i="5"/>
  <c r="R219" i="5"/>
  <c r="P219" i="5"/>
  <c r="BI218" i="5"/>
  <c r="BH218" i="5"/>
  <c r="BG218" i="5"/>
  <c r="BE218" i="5"/>
  <c r="T218" i="5"/>
  <c r="R218" i="5"/>
  <c r="P218" i="5"/>
  <c r="BI216" i="5"/>
  <c r="BH216" i="5"/>
  <c r="BG216" i="5"/>
  <c r="BE216" i="5"/>
  <c r="T216" i="5"/>
  <c r="R216" i="5"/>
  <c r="P216" i="5"/>
  <c r="BI215" i="5"/>
  <c r="BH215" i="5"/>
  <c r="BG215" i="5"/>
  <c r="BE215" i="5"/>
  <c r="T215" i="5"/>
  <c r="R215" i="5"/>
  <c r="P215" i="5"/>
  <c r="BI214" i="5"/>
  <c r="BH214" i="5"/>
  <c r="BG214" i="5"/>
  <c r="BE214" i="5"/>
  <c r="T214" i="5"/>
  <c r="R214" i="5"/>
  <c r="P214" i="5"/>
  <c r="BI213" i="5"/>
  <c r="BH213" i="5"/>
  <c r="BG213" i="5"/>
  <c r="BE213" i="5"/>
  <c r="T213" i="5"/>
  <c r="R213" i="5"/>
  <c r="P213" i="5"/>
  <c r="BI212" i="5"/>
  <c r="BH212" i="5"/>
  <c r="BG212" i="5"/>
  <c r="BE212" i="5"/>
  <c r="T212" i="5"/>
  <c r="R212" i="5"/>
  <c r="P212" i="5"/>
  <c r="BI211" i="5"/>
  <c r="BH211" i="5"/>
  <c r="BG211" i="5"/>
  <c r="BE211" i="5"/>
  <c r="T211" i="5"/>
  <c r="R211" i="5"/>
  <c r="P211" i="5"/>
  <c r="BI210" i="5"/>
  <c r="BH210" i="5"/>
  <c r="BG210" i="5"/>
  <c r="BE210" i="5"/>
  <c r="T210" i="5"/>
  <c r="R210" i="5"/>
  <c r="P210" i="5"/>
  <c r="BI206" i="5"/>
  <c r="BH206" i="5"/>
  <c r="BG206" i="5"/>
  <c r="BE206" i="5"/>
  <c r="T206" i="5"/>
  <c r="R206" i="5"/>
  <c r="P206" i="5"/>
  <c r="BI205" i="5"/>
  <c r="BH205" i="5"/>
  <c r="BG205" i="5"/>
  <c r="BE205" i="5"/>
  <c r="T205" i="5"/>
  <c r="R205" i="5"/>
  <c r="P205" i="5"/>
  <c r="BI201" i="5"/>
  <c r="BH201" i="5"/>
  <c r="BG201" i="5"/>
  <c r="BE201" i="5"/>
  <c r="T201" i="5"/>
  <c r="R201" i="5"/>
  <c r="P201" i="5"/>
  <c r="BI193" i="5"/>
  <c r="BH193" i="5"/>
  <c r="BG193" i="5"/>
  <c r="BE193" i="5"/>
  <c r="T193" i="5"/>
  <c r="R193" i="5"/>
  <c r="P193" i="5"/>
  <c r="BI182" i="5"/>
  <c r="BH182" i="5"/>
  <c r="BG182" i="5"/>
  <c r="BE182" i="5"/>
  <c r="T182" i="5"/>
  <c r="R182" i="5"/>
  <c r="P182" i="5"/>
  <c r="BI176" i="5"/>
  <c r="BH176" i="5"/>
  <c r="BG176" i="5"/>
  <c r="BE176" i="5"/>
  <c r="T176" i="5"/>
  <c r="R176" i="5"/>
  <c r="P176" i="5"/>
  <c r="BI174" i="5"/>
  <c r="BH174" i="5"/>
  <c r="BG174" i="5"/>
  <c r="BE174" i="5"/>
  <c r="T174" i="5"/>
  <c r="R174" i="5"/>
  <c r="P174" i="5"/>
  <c r="BI170" i="5"/>
  <c r="BH170" i="5"/>
  <c r="BG170" i="5"/>
  <c r="BE170" i="5"/>
  <c r="T170" i="5"/>
  <c r="R170" i="5"/>
  <c r="P170" i="5"/>
  <c r="BI161" i="5"/>
  <c r="BH161" i="5"/>
  <c r="BG161" i="5"/>
  <c r="BE161" i="5"/>
  <c r="T161" i="5"/>
  <c r="R161" i="5"/>
  <c r="P161" i="5"/>
  <c r="BI159" i="5"/>
  <c r="BH159" i="5"/>
  <c r="BG159" i="5"/>
  <c r="BE159" i="5"/>
  <c r="T159" i="5"/>
  <c r="R159" i="5"/>
  <c r="P159" i="5"/>
  <c r="BI158" i="5"/>
  <c r="BH158" i="5"/>
  <c r="BG158" i="5"/>
  <c r="BE158" i="5"/>
  <c r="T158" i="5"/>
  <c r="R158" i="5"/>
  <c r="P158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4" i="5"/>
  <c r="BH154" i="5"/>
  <c r="BG154" i="5"/>
  <c r="BE154" i="5"/>
  <c r="T154" i="5"/>
  <c r="R154" i="5"/>
  <c r="P154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35" i="5"/>
  <c r="BH135" i="5"/>
  <c r="BG135" i="5"/>
  <c r="BE135" i="5"/>
  <c r="T135" i="5"/>
  <c r="R135" i="5"/>
  <c r="P135" i="5"/>
  <c r="J129" i="5"/>
  <c r="J128" i="5"/>
  <c r="F128" i="5"/>
  <c r="F126" i="5"/>
  <c r="E124" i="5"/>
  <c r="J94" i="5"/>
  <c r="J93" i="5"/>
  <c r="F93" i="5"/>
  <c r="F91" i="5"/>
  <c r="E89" i="5"/>
  <c r="J20" i="5"/>
  <c r="E20" i="5"/>
  <c r="F129" i="5"/>
  <c r="J19" i="5"/>
  <c r="J14" i="5"/>
  <c r="J91" i="5" s="1"/>
  <c r="E7" i="5"/>
  <c r="E85" i="5" s="1"/>
  <c r="J39" i="4"/>
  <c r="J38" i="4"/>
  <c r="AY98" i="1"/>
  <c r="J37" i="4"/>
  <c r="AX98" i="1"/>
  <c r="BI207" i="4"/>
  <c r="BH207" i="4"/>
  <c r="BG207" i="4"/>
  <c r="BE207" i="4"/>
  <c r="T207" i="4"/>
  <c r="T206" i="4"/>
  <c r="R207" i="4"/>
  <c r="R206" i="4"/>
  <c r="P207" i="4"/>
  <c r="P206" i="4"/>
  <c r="BI205" i="4"/>
  <c r="BH205" i="4"/>
  <c r="BG205" i="4"/>
  <c r="BE205" i="4"/>
  <c r="T205" i="4"/>
  <c r="T204" i="4"/>
  <c r="R205" i="4"/>
  <c r="R204" i="4"/>
  <c r="P205" i="4"/>
  <c r="P204" i="4" s="1"/>
  <c r="BI203" i="4"/>
  <c r="BH203" i="4"/>
  <c r="BG203" i="4"/>
  <c r="BE203" i="4"/>
  <c r="T203" i="4"/>
  <c r="T202" i="4"/>
  <c r="R203" i="4"/>
  <c r="R202" i="4" s="1"/>
  <c r="P203" i="4"/>
  <c r="P202" i="4"/>
  <c r="BI201" i="4"/>
  <c r="BH201" i="4"/>
  <c r="BG201" i="4"/>
  <c r="BE201" i="4"/>
  <c r="T201" i="4"/>
  <c r="R201" i="4"/>
  <c r="P201" i="4"/>
  <c r="BI200" i="4"/>
  <c r="BH200" i="4"/>
  <c r="BG200" i="4"/>
  <c r="BE200" i="4"/>
  <c r="T200" i="4"/>
  <c r="R200" i="4"/>
  <c r="P200" i="4"/>
  <c r="BI199" i="4"/>
  <c r="BH199" i="4"/>
  <c r="BG199" i="4"/>
  <c r="BE199" i="4"/>
  <c r="T199" i="4"/>
  <c r="R199" i="4"/>
  <c r="P199" i="4"/>
  <c r="BI197" i="4"/>
  <c r="BH197" i="4"/>
  <c r="BG197" i="4"/>
  <c r="BE197" i="4"/>
  <c r="T197" i="4"/>
  <c r="R197" i="4"/>
  <c r="P197" i="4"/>
  <c r="BI196" i="4"/>
  <c r="BH196" i="4"/>
  <c r="BG196" i="4"/>
  <c r="BE196" i="4"/>
  <c r="T196" i="4"/>
  <c r="R196" i="4"/>
  <c r="P196" i="4"/>
  <c r="BI195" i="4"/>
  <c r="BH195" i="4"/>
  <c r="BG195" i="4"/>
  <c r="BE195" i="4"/>
  <c r="T195" i="4"/>
  <c r="R195" i="4"/>
  <c r="P195" i="4"/>
  <c r="BI194" i="4"/>
  <c r="BH194" i="4"/>
  <c r="BG194" i="4"/>
  <c r="BE194" i="4"/>
  <c r="T194" i="4"/>
  <c r="R194" i="4"/>
  <c r="P194" i="4"/>
  <c r="BI190" i="4"/>
  <c r="BH190" i="4"/>
  <c r="BG190" i="4"/>
  <c r="BE190" i="4"/>
  <c r="T190" i="4"/>
  <c r="R190" i="4"/>
  <c r="P190" i="4"/>
  <c r="BI189" i="4"/>
  <c r="BH189" i="4"/>
  <c r="BG189" i="4"/>
  <c r="BE189" i="4"/>
  <c r="T189" i="4"/>
  <c r="R189" i="4"/>
  <c r="P189" i="4"/>
  <c r="BI188" i="4"/>
  <c r="BH188" i="4"/>
  <c r="BG188" i="4"/>
  <c r="BE188" i="4"/>
  <c r="T188" i="4"/>
  <c r="R188" i="4"/>
  <c r="P188" i="4"/>
  <c r="BI187" i="4"/>
  <c r="BH187" i="4"/>
  <c r="BG187" i="4"/>
  <c r="BE187" i="4"/>
  <c r="T187" i="4"/>
  <c r="R187" i="4"/>
  <c r="P187" i="4"/>
  <c r="BI186" i="4"/>
  <c r="BH186" i="4"/>
  <c r="BG186" i="4"/>
  <c r="BE186" i="4"/>
  <c r="T186" i="4"/>
  <c r="R186" i="4"/>
  <c r="P186" i="4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83" i="4"/>
  <c r="BH183" i="4"/>
  <c r="BG183" i="4"/>
  <c r="BE183" i="4"/>
  <c r="T183" i="4"/>
  <c r="R183" i="4"/>
  <c r="P183" i="4"/>
  <c r="BI182" i="4"/>
  <c r="BH182" i="4"/>
  <c r="BG182" i="4"/>
  <c r="BE182" i="4"/>
  <c r="T182" i="4"/>
  <c r="R182" i="4"/>
  <c r="P182" i="4"/>
  <c r="BI181" i="4"/>
  <c r="BH181" i="4"/>
  <c r="BG181" i="4"/>
  <c r="BE181" i="4"/>
  <c r="T181" i="4"/>
  <c r="R181" i="4"/>
  <c r="P181" i="4"/>
  <c r="BI180" i="4"/>
  <c r="BH180" i="4"/>
  <c r="BG180" i="4"/>
  <c r="BE180" i="4"/>
  <c r="T180" i="4"/>
  <c r="R180" i="4"/>
  <c r="P180" i="4"/>
  <c r="BI179" i="4"/>
  <c r="BH179" i="4"/>
  <c r="BG179" i="4"/>
  <c r="BE179" i="4"/>
  <c r="T179" i="4"/>
  <c r="R179" i="4"/>
  <c r="P179" i="4"/>
  <c r="BI178" i="4"/>
  <c r="BH178" i="4"/>
  <c r="BG178" i="4"/>
  <c r="BE178" i="4"/>
  <c r="T178" i="4"/>
  <c r="R178" i="4"/>
  <c r="P178" i="4"/>
  <c r="BI176" i="4"/>
  <c r="BH176" i="4"/>
  <c r="BG176" i="4"/>
  <c r="BE176" i="4"/>
  <c r="T176" i="4"/>
  <c r="R176" i="4"/>
  <c r="P176" i="4"/>
  <c r="BI175" i="4"/>
  <c r="BH175" i="4"/>
  <c r="BG175" i="4"/>
  <c r="BE175" i="4"/>
  <c r="T175" i="4"/>
  <c r="R175" i="4"/>
  <c r="P175" i="4"/>
  <c r="BI174" i="4"/>
  <c r="BH174" i="4"/>
  <c r="BG174" i="4"/>
  <c r="BE174" i="4"/>
  <c r="T174" i="4"/>
  <c r="R174" i="4"/>
  <c r="P174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67" i="4"/>
  <c r="BH167" i="4"/>
  <c r="BG167" i="4"/>
  <c r="BE167" i="4"/>
  <c r="T167" i="4"/>
  <c r="R167" i="4"/>
  <c r="P167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5" i="4"/>
  <c r="BH155" i="4"/>
  <c r="BG155" i="4"/>
  <c r="BE155" i="4"/>
  <c r="T155" i="4"/>
  <c r="R155" i="4"/>
  <c r="P155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48" i="4"/>
  <c r="BH148" i="4"/>
  <c r="BG148" i="4"/>
  <c r="BE148" i="4"/>
  <c r="T148" i="4"/>
  <c r="R148" i="4"/>
  <c r="P148" i="4"/>
  <c r="BI142" i="4"/>
  <c r="BH142" i="4"/>
  <c r="BG142" i="4"/>
  <c r="BE142" i="4"/>
  <c r="T142" i="4"/>
  <c r="R142" i="4"/>
  <c r="P142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J126" i="4"/>
  <c r="J125" i="4"/>
  <c r="F125" i="4"/>
  <c r="F123" i="4"/>
  <c r="E121" i="4"/>
  <c r="J94" i="4"/>
  <c r="J93" i="4"/>
  <c r="F93" i="4"/>
  <c r="F91" i="4"/>
  <c r="E89" i="4"/>
  <c r="J20" i="4"/>
  <c r="E20" i="4"/>
  <c r="F126" i="4" s="1"/>
  <c r="J19" i="4"/>
  <c r="J14" i="4"/>
  <c r="J123" i="4"/>
  <c r="E7" i="4"/>
  <c r="E117" i="4" s="1"/>
  <c r="J39" i="3"/>
  <c r="J38" i="3"/>
  <c r="AY97" i="1" s="1"/>
  <c r="J37" i="3"/>
  <c r="AX97" i="1" s="1"/>
  <c r="BI892" i="3"/>
  <c r="BH892" i="3"/>
  <c r="BG892" i="3"/>
  <c r="BE892" i="3"/>
  <c r="T892" i="3"/>
  <c r="R892" i="3"/>
  <c r="P892" i="3"/>
  <c r="BI891" i="3"/>
  <c r="BH891" i="3"/>
  <c r="BG891" i="3"/>
  <c r="BE891" i="3"/>
  <c r="T891" i="3"/>
  <c r="R891" i="3"/>
  <c r="P891" i="3"/>
  <c r="BI890" i="3"/>
  <c r="BH890" i="3"/>
  <c r="BG890" i="3"/>
  <c r="BE890" i="3"/>
  <c r="T890" i="3"/>
  <c r="R890" i="3"/>
  <c r="P890" i="3"/>
  <c r="BI888" i="3"/>
  <c r="BH888" i="3"/>
  <c r="BG888" i="3"/>
  <c r="BE888" i="3"/>
  <c r="T888" i="3"/>
  <c r="R888" i="3"/>
  <c r="P888" i="3"/>
  <c r="BI884" i="3"/>
  <c r="BH884" i="3"/>
  <c r="BG884" i="3"/>
  <c r="BE884" i="3"/>
  <c r="T884" i="3"/>
  <c r="R884" i="3"/>
  <c r="P884" i="3"/>
  <c r="BI856" i="3"/>
  <c r="BH856" i="3"/>
  <c r="BG856" i="3"/>
  <c r="BE856" i="3"/>
  <c r="T856" i="3"/>
  <c r="R856" i="3"/>
  <c r="P856" i="3"/>
  <c r="BI847" i="3"/>
  <c r="BH847" i="3"/>
  <c r="BG847" i="3"/>
  <c r="BE847" i="3"/>
  <c r="T847" i="3"/>
  <c r="R847" i="3"/>
  <c r="P847" i="3"/>
  <c r="BI846" i="3"/>
  <c r="BH846" i="3"/>
  <c r="BG846" i="3"/>
  <c r="BE846" i="3"/>
  <c r="T846" i="3"/>
  <c r="R846" i="3"/>
  <c r="P846" i="3"/>
  <c r="BI844" i="3"/>
  <c r="BH844" i="3"/>
  <c r="BG844" i="3"/>
  <c r="BE844" i="3"/>
  <c r="T844" i="3"/>
  <c r="R844" i="3"/>
  <c r="P844" i="3"/>
  <c r="BI842" i="3"/>
  <c r="BH842" i="3"/>
  <c r="BG842" i="3"/>
  <c r="BE842" i="3"/>
  <c r="T842" i="3"/>
  <c r="R842" i="3"/>
  <c r="P842" i="3"/>
  <c r="BI836" i="3"/>
  <c r="BH836" i="3"/>
  <c r="BG836" i="3"/>
  <c r="BE836" i="3"/>
  <c r="T836" i="3"/>
  <c r="R836" i="3"/>
  <c r="P836" i="3"/>
  <c r="BI834" i="3"/>
  <c r="BH834" i="3"/>
  <c r="BG834" i="3"/>
  <c r="BE834" i="3"/>
  <c r="T834" i="3"/>
  <c r="R834" i="3"/>
  <c r="P834" i="3"/>
  <c r="BI833" i="3"/>
  <c r="BH833" i="3"/>
  <c r="BG833" i="3"/>
  <c r="BE833" i="3"/>
  <c r="T833" i="3"/>
  <c r="R833" i="3"/>
  <c r="P833" i="3"/>
  <c r="BI832" i="3"/>
  <c r="BH832" i="3"/>
  <c r="BG832" i="3"/>
  <c r="BE832" i="3"/>
  <c r="T832" i="3"/>
  <c r="R832" i="3"/>
  <c r="P832" i="3"/>
  <c r="BI830" i="3"/>
  <c r="BH830" i="3"/>
  <c r="BG830" i="3"/>
  <c r="BE830" i="3"/>
  <c r="T830" i="3"/>
  <c r="R830" i="3"/>
  <c r="P830" i="3"/>
  <c r="BI829" i="3"/>
  <c r="BH829" i="3"/>
  <c r="BG829" i="3"/>
  <c r="BE829" i="3"/>
  <c r="T829" i="3"/>
  <c r="R829" i="3"/>
  <c r="P829" i="3"/>
  <c r="BI827" i="3"/>
  <c r="BH827" i="3"/>
  <c r="BG827" i="3"/>
  <c r="BE827" i="3"/>
  <c r="T827" i="3"/>
  <c r="R827" i="3"/>
  <c r="P827" i="3"/>
  <c r="BI825" i="3"/>
  <c r="BH825" i="3"/>
  <c r="BG825" i="3"/>
  <c r="BE825" i="3"/>
  <c r="T825" i="3"/>
  <c r="R825" i="3"/>
  <c r="P825" i="3"/>
  <c r="BI824" i="3"/>
  <c r="BH824" i="3"/>
  <c r="BG824" i="3"/>
  <c r="BE824" i="3"/>
  <c r="T824" i="3"/>
  <c r="R824" i="3"/>
  <c r="P824" i="3"/>
  <c r="BI822" i="3"/>
  <c r="BH822" i="3"/>
  <c r="BG822" i="3"/>
  <c r="BE822" i="3"/>
  <c r="T822" i="3"/>
  <c r="R822" i="3"/>
  <c r="P822" i="3"/>
  <c r="BI818" i="3"/>
  <c r="BH818" i="3"/>
  <c r="BG818" i="3"/>
  <c r="BE818" i="3"/>
  <c r="T818" i="3"/>
  <c r="R818" i="3"/>
  <c r="P818" i="3"/>
  <c r="BI816" i="3"/>
  <c r="BH816" i="3"/>
  <c r="BG816" i="3"/>
  <c r="BE816" i="3"/>
  <c r="T816" i="3"/>
  <c r="R816" i="3"/>
  <c r="P816" i="3"/>
  <c r="BI815" i="3"/>
  <c r="BH815" i="3"/>
  <c r="BG815" i="3"/>
  <c r="BE815" i="3"/>
  <c r="T815" i="3"/>
  <c r="R815" i="3"/>
  <c r="P815" i="3"/>
  <c r="BI813" i="3"/>
  <c r="BH813" i="3"/>
  <c r="BG813" i="3"/>
  <c r="BE813" i="3"/>
  <c r="T813" i="3"/>
  <c r="R813" i="3"/>
  <c r="P813" i="3"/>
  <c r="BI809" i="3"/>
  <c r="BH809" i="3"/>
  <c r="BG809" i="3"/>
  <c r="BE809" i="3"/>
  <c r="T809" i="3"/>
  <c r="R809" i="3"/>
  <c r="P809" i="3"/>
  <c r="BI807" i="3"/>
  <c r="BH807" i="3"/>
  <c r="BG807" i="3"/>
  <c r="BE807" i="3"/>
  <c r="T807" i="3"/>
  <c r="R807" i="3"/>
  <c r="P807" i="3"/>
  <c r="BI805" i="3"/>
  <c r="BH805" i="3"/>
  <c r="BG805" i="3"/>
  <c r="BE805" i="3"/>
  <c r="T805" i="3"/>
  <c r="R805" i="3"/>
  <c r="P805" i="3"/>
  <c r="BI799" i="3"/>
  <c r="BH799" i="3"/>
  <c r="BG799" i="3"/>
  <c r="BE799" i="3"/>
  <c r="T799" i="3"/>
  <c r="R799" i="3"/>
  <c r="P799" i="3"/>
  <c r="BI797" i="3"/>
  <c r="BH797" i="3"/>
  <c r="BG797" i="3"/>
  <c r="BE797" i="3"/>
  <c r="T797" i="3"/>
  <c r="R797" i="3"/>
  <c r="P797" i="3"/>
  <c r="BI793" i="3"/>
  <c r="BH793" i="3"/>
  <c r="BG793" i="3"/>
  <c r="BE793" i="3"/>
  <c r="T793" i="3"/>
  <c r="R793" i="3"/>
  <c r="P793" i="3"/>
  <c r="BI791" i="3"/>
  <c r="BH791" i="3"/>
  <c r="BG791" i="3"/>
  <c r="BE791" i="3"/>
  <c r="T791" i="3"/>
  <c r="R791" i="3"/>
  <c r="P791" i="3"/>
  <c r="BI786" i="3"/>
  <c r="BH786" i="3"/>
  <c r="BG786" i="3"/>
  <c r="BE786" i="3"/>
  <c r="T786" i="3"/>
  <c r="R786" i="3"/>
  <c r="P786" i="3"/>
  <c r="BI784" i="3"/>
  <c r="BH784" i="3"/>
  <c r="BG784" i="3"/>
  <c r="BE784" i="3"/>
  <c r="T784" i="3"/>
  <c r="R784" i="3"/>
  <c r="P784" i="3"/>
  <c r="BI780" i="3"/>
  <c r="BH780" i="3"/>
  <c r="BG780" i="3"/>
  <c r="BE780" i="3"/>
  <c r="T780" i="3"/>
  <c r="R780" i="3"/>
  <c r="P780" i="3"/>
  <c r="BI776" i="3"/>
  <c r="BH776" i="3"/>
  <c r="BG776" i="3"/>
  <c r="BE776" i="3"/>
  <c r="T776" i="3"/>
  <c r="R776" i="3"/>
  <c r="P776" i="3"/>
  <c r="BI774" i="3"/>
  <c r="BH774" i="3"/>
  <c r="BG774" i="3"/>
  <c r="BE774" i="3"/>
  <c r="T774" i="3"/>
  <c r="R774" i="3"/>
  <c r="P774" i="3"/>
  <c r="BI766" i="3"/>
  <c r="BH766" i="3"/>
  <c r="BG766" i="3"/>
  <c r="BE766" i="3"/>
  <c r="T766" i="3"/>
  <c r="R766" i="3"/>
  <c r="P766" i="3"/>
  <c r="BI765" i="3"/>
  <c r="BH765" i="3"/>
  <c r="BG765" i="3"/>
  <c r="BE765" i="3"/>
  <c r="T765" i="3"/>
  <c r="R765" i="3"/>
  <c r="P765" i="3"/>
  <c r="BI761" i="3"/>
  <c r="BH761" i="3"/>
  <c r="BG761" i="3"/>
  <c r="BE761" i="3"/>
  <c r="T761" i="3"/>
  <c r="R761" i="3"/>
  <c r="P761" i="3"/>
  <c r="BI760" i="3"/>
  <c r="BH760" i="3"/>
  <c r="BG760" i="3"/>
  <c r="BE760" i="3"/>
  <c r="T760" i="3"/>
  <c r="R760" i="3"/>
  <c r="P760" i="3"/>
  <c r="BI759" i="3"/>
  <c r="BH759" i="3"/>
  <c r="BG759" i="3"/>
  <c r="BE759" i="3"/>
  <c r="T759" i="3"/>
  <c r="R759" i="3"/>
  <c r="P759" i="3"/>
  <c r="BI757" i="3"/>
  <c r="BH757" i="3"/>
  <c r="BG757" i="3"/>
  <c r="BE757" i="3"/>
  <c r="T757" i="3"/>
  <c r="R757" i="3"/>
  <c r="P757" i="3"/>
  <c r="BI756" i="3"/>
  <c r="BH756" i="3"/>
  <c r="BG756" i="3"/>
  <c r="BE756" i="3"/>
  <c r="T756" i="3"/>
  <c r="R756" i="3"/>
  <c r="P756" i="3"/>
  <c r="BI755" i="3"/>
  <c r="BH755" i="3"/>
  <c r="BG755" i="3"/>
  <c r="BE755" i="3"/>
  <c r="T755" i="3"/>
  <c r="R755" i="3"/>
  <c r="P755" i="3"/>
  <c r="BI754" i="3"/>
  <c r="BH754" i="3"/>
  <c r="BG754" i="3"/>
  <c r="BE754" i="3"/>
  <c r="T754" i="3"/>
  <c r="R754" i="3"/>
  <c r="P754" i="3"/>
  <c r="BI753" i="3"/>
  <c r="BH753" i="3"/>
  <c r="BG753" i="3"/>
  <c r="BE753" i="3"/>
  <c r="T753" i="3"/>
  <c r="R753" i="3"/>
  <c r="P753" i="3"/>
  <c r="BI751" i="3"/>
  <c r="BH751" i="3"/>
  <c r="BG751" i="3"/>
  <c r="BE751" i="3"/>
  <c r="T751" i="3"/>
  <c r="R751" i="3"/>
  <c r="P751" i="3"/>
  <c r="BI750" i="3"/>
  <c r="BH750" i="3"/>
  <c r="BG750" i="3"/>
  <c r="BE750" i="3"/>
  <c r="T750" i="3"/>
  <c r="R750" i="3"/>
  <c r="P750" i="3"/>
  <c r="BI749" i="3"/>
  <c r="BH749" i="3"/>
  <c r="BG749" i="3"/>
  <c r="BE749" i="3"/>
  <c r="T749" i="3"/>
  <c r="R749" i="3"/>
  <c r="P749" i="3"/>
  <c r="BI748" i="3"/>
  <c r="BH748" i="3"/>
  <c r="BG748" i="3"/>
  <c r="BE748" i="3"/>
  <c r="T748" i="3"/>
  <c r="R748" i="3"/>
  <c r="P748" i="3"/>
  <c r="BI744" i="3"/>
  <c r="BH744" i="3"/>
  <c r="BG744" i="3"/>
  <c r="BE744" i="3"/>
  <c r="T744" i="3"/>
  <c r="R744" i="3"/>
  <c r="P744" i="3"/>
  <c r="BI743" i="3"/>
  <c r="BH743" i="3"/>
  <c r="BG743" i="3"/>
  <c r="BE743" i="3"/>
  <c r="T743" i="3"/>
  <c r="R743" i="3"/>
  <c r="P743" i="3"/>
  <c r="BI742" i="3"/>
  <c r="BH742" i="3"/>
  <c r="BG742" i="3"/>
  <c r="BE742" i="3"/>
  <c r="T742" i="3"/>
  <c r="R742" i="3"/>
  <c r="P742" i="3"/>
  <c r="BI741" i="3"/>
  <c r="BH741" i="3"/>
  <c r="BG741" i="3"/>
  <c r="BE741" i="3"/>
  <c r="T741" i="3"/>
  <c r="R741" i="3"/>
  <c r="P741" i="3"/>
  <c r="BI740" i="3"/>
  <c r="BH740" i="3"/>
  <c r="BG740" i="3"/>
  <c r="BE740" i="3"/>
  <c r="T740" i="3"/>
  <c r="R740" i="3"/>
  <c r="P740" i="3"/>
  <c r="BI739" i="3"/>
  <c r="BH739" i="3"/>
  <c r="BG739" i="3"/>
  <c r="BE739" i="3"/>
  <c r="T739" i="3"/>
  <c r="R739" i="3"/>
  <c r="P739" i="3"/>
  <c r="BI738" i="3"/>
  <c r="BH738" i="3"/>
  <c r="BG738" i="3"/>
  <c r="BE738" i="3"/>
  <c r="T738" i="3"/>
  <c r="R738" i="3"/>
  <c r="P738" i="3"/>
  <c r="BI737" i="3"/>
  <c r="BH737" i="3"/>
  <c r="BG737" i="3"/>
  <c r="BE737" i="3"/>
  <c r="T737" i="3"/>
  <c r="R737" i="3"/>
  <c r="P737" i="3"/>
  <c r="BI736" i="3"/>
  <c r="BH736" i="3"/>
  <c r="BG736" i="3"/>
  <c r="BE736" i="3"/>
  <c r="T736" i="3"/>
  <c r="R736" i="3"/>
  <c r="P736" i="3"/>
  <c r="BI735" i="3"/>
  <c r="BH735" i="3"/>
  <c r="BG735" i="3"/>
  <c r="BE735" i="3"/>
  <c r="T735" i="3"/>
  <c r="R735" i="3"/>
  <c r="P735" i="3"/>
  <c r="BI734" i="3"/>
  <c r="BH734" i="3"/>
  <c r="BG734" i="3"/>
  <c r="BE734" i="3"/>
  <c r="T734" i="3"/>
  <c r="R734" i="3"/>
  <c r="P734" i="3"/>
  <c r="BI733" i="3"/>
  <c r="BH733" i="3"/>
  <c r="BG733" i="3"/>
  <c r="BE733" i="3"/>
  <c r="T733" i="3"/>
  <c r="R733" i="3"/>
  <c r="P733" i="3"/>
  <c r="BI729" i="3"/>
  <c r="BH729" i="3"/>
  <c r="BG729" i="3"/>
  <c r="BE729" i="3"/>
  <c r="T729" i="3"/>
  <c r="R729" i="3"/>
  <c r="P729" i="3"/>
  <c r="BI728" i="3"/>
  <c r="BH728" i="3"/>
  <c r="BG728" i="3"/>
  <c r="BE728" i="3"/>
  <c r="T728" i="3"/>
  <c r="R728" i="3"/>
  <c r="P728" i="3"/>
  <c r="BI727" i="3"/>
  <c r="BH727" i="3"/>
  <c r="BG727" i="3"/>
  <c r="BE727" i="3"/>
  <c r="T727" i="3"/>
  <c r="R727" i="3"/>
  <c r="P727" i="3"/>
  <c r="BI726" i="3"/>
  <c r="BH726" i="3"/>
  <c r="BG726" i="3"/>
  <c r="BE726" i="3"/>
  <c r="T726" i="3"/>
  <c r="R726" i="3"/>
  <c r="P726" i="3"/>
  <c r="BI725" i="3"/>
  <c r="BH725" i="3"/>
  <c r="BG725" i="3"/>
  <c r="BE725" i="3"/>
  <c r="T725" i="3"/>
  <c r="R725" i="3"/>
  <c r="P725" i="3"/>
  <c r="BI724" i="3"/>
  <c r="BH724" i="3"/>
  <c r="BG724" i="3"/>
  <c r="BE724" i="3"/>
  <c r="T724" i="3"/>
  <c r="R724" i="3"/>
  <c r="P724" i="3"/>
  <c r="BI723" i="3"/>
  <c r="BH723" i="3"/>
  <c r="BG723" i="3"/>
  <c r="BE723" i="3"/>
  <c r="T723" i="3"/>
  <c r="R723" i="3"/>
  <c r="P723" i="3"/>
  <c r="BI722" i="3"/>
  <c r="BH722" i="3"/>
  <c r="BG722" i="3"/>
  <c r="BE722" i="3"/>
  <c r="T722" i="3"/>
  <c r="R722" i="3"/>
  <c r="P722" i="3"/>
  <c r="BI721" i="3"/>
  <c r="BH721" i="3"/>
  <c r="BG721" i="3"/>
  <c r="BE721" i="3"/>
  <c r="T721" i="3"/>
  <c r="R721" i="3"/>
  <c r="P721" i="3"/>
  <c r="BI720" i="3"/>
  <c r="BH720" i="3"/>
  <c r="BG720" i="3"/>
  <c r="BE720" i="3"/>
  <c r="T720" i="3"/>
  <c r="R720" i="3"/>
  <c r="P720" i="3"/>
  <c r="BI719" i="3"/>
  <c r="BH719" i="3"/>
  <c r="BG719" i="3"/>
  <c r="BE719" i="3"/>
  <c r="T719" i="3"/>
  <c r="R719" i="3"/>
  <c r="P719" i="3"/>
  <c r="BI713" i="3"/>
  <c r="BH713" i="3"/>
  <c r="BG713" i="3"/>
  <c r="BE713" i="3"/>
  <c r="T713" i="3"/>
  <c r="R713" i="3"/>
  <c r="P713" i="3"/>
  <c r="BI711" i="3"/>
  <c r="BH711" i="3"/>
  <c r="BG711" i="3"/>
  <c r="BE711" i="3"/>
  <c r="T711" i="3"/>
  <c r="R711" i="3"/>
  <c r="P711" i="3"/>
  <c r="BI707" i="3"/>
  <c r="BH707" i="3"/>
  <c r="BG707" i="3"/>
  <c r="BE707" i="3"/>
  <c r="T707" i="3"/>
  <c r="R707" i="3"/>
  <c r="P707" i="3"/>
  <c r="BI703" i="3"/>
  <c r="BH703" i="3"/>
  <c r="BG703" i="3"/>
  <c r="BE703" i="3"/>
  <c r="T703" i="3"/>
  <c r="R703" i="3"/>
  <c r="P703" i="3"/>
  <c r="BI699" i="3"/>
  <c r="BH699" i="3"/>
  <c r="BG699" i="3"/>
  <c r="BE699" i="3"/>
  <c r="T699" i="3"/>
  <c r="R699" i="3"/>
  <c r="P699" i="3"/>
  <c r="BI698" i="3"/>
  <c r="BH698" i="3"/>
  <c r="BG698" i="3"/>
  <c r="BE698" i="3"/>
  <c r="T698" i="3"/>
  <c r="R698" i="3"/>
  <c r="P698" i="3"/>
  <c r="BI694" i="3"/>
  <c r="BH694" i="3"/>
  <c r="BG694" i="3"/>
  <c r="BE694" i="3"/>
  <c r="T694" i="3"/>
  <c r="R694" i="3"/>
  <c r="P694" i="3"/>
  <c r="BI693" i="3"/>
  <c r="BH693" i="3"/>
  <c r="BG693" i="3"/>
  <c r="BE693" i="3"/>
  <c r="T693" i="3"/>
  <c r="R693" i="3"/>
  <c r="P693" i="3"/>
  <c r="BI692" i="3"/>
  <c r="BH692" i="3"/>
  <c r="BG692" i="3"/>
  <c r="BE692" i="3"/>
  <c r="T692" i="3"/>
  <c r="R692" i="3"/>
  <c r="P692" i="3"/>
  <c r="BI691" i="3"/>
  <c r="BH691" i="3"/>
  <c r="BG691" i="3"/>
  <c r="BE691" i="3"/>
  <c r="T691" i="3"/>
  <c r="R691" i="3"/>
  <c r="P691" i="3"/>
  <c r="BI687" i="3"/>
  <c r="BH687" i="3"/>
  <c r="BG687" i="3"/>
  <c r="BE687" i="3"/>
  <c r="T687" i="3"/>
  <c r="R687" i="3"/>
  <c r="P687" i="3"/>
  <c r="BI686" i="3"/>
  <c r="BH686" i="3"/>
  <c r="BG686" i="3"/>
  <c r="BE686" i="3"/>
  <c r="T686" i="3"/>
  <c r="R686" i="3"/>
  <c r="P686" i="3"/>
  <c r="BI682" i="3"/>
  <c r="BH682" i="3"/>
  <c r="BG682" i="3"/>
  <c r="BE682" i="3"/>
  <c r="T682" i="3"/>
  <c r="R682" i="3"/>
  <c r="P682" i="3"/>
  <c r="BI681" i="3"/>
  <c r="BH681" i="3"/>
  <c r="BG681" i="3"/>
  <c r="BE681" i="3"/>
  <c r="T681" i="3"/>
  <c r="R681" i="3"/>
  <c r="P681" i="3"/>
  <c r="BI679" i="3"/>
  <c r="BH679" i="3"/>
  <c r="BG679" i="3"/>
  <c r="BE679" i="3"/>
  <c r="T679" i="3"/>
  <c r="R679" i="3"/>
  <c r="P679" i="3"/>
  <c r="BI675" i="3"/>
  <c r="BH675" i="3"/>
  <c r="BG675" i="3"/>
  <c r="BE675" i="3"/>
  <c r="T675" i="3"/>
  <c r="R675" i="3"/>
  <c r="P675" i="3"/>
  <c r="BI671" i="3"/>
  <c r="BH671" i="3"/>
  <c r="BG671" i="3"/>
  <c r="BE671" i="3"/>
  <c r="T671" i="3"/>
  <c r="R671" i="3"/>
  <c r="P671" i="3"/>
  <c r="BI667" i="3"/>
  <c r="BH667" i="3"/>
  <c r="BG667" i="3"/>
  <c r="BE667" i="3"/>
  <c r="T667" i="3"/>
  <c r="R667" i="3"/>
  <c r="P667" i="3"/>
  <c r="BI663" i="3"/>
  <c r="BH663" i="3"/>
  <c r="BG663" i="3"/>
  <c r="BE663" i="3"/>
  <c r="T663" i="3"/>
  <c r="R663" i="3"/>
  <c r="P663" i="3"/>
  <c r="BI659" i="3"/>
  <c r="BH659" i="3"/>
  <c r="BG659" i="3"/>
  <c r="BE659" i="3"/>
  <c r="T659" i="3"/>
  <c r="R659" i="3"/>
  <c r="P659" i="3"/>
  <c r="BI657" i="3"/>
  <c r="BH657" i="3"/>
  <c r="BG657" i="3"/>
  <c r="BE657" i="3"/>
  <c r="T657" i="3"/>
  <c r="R657" i="3"/>
  <c r="P657" i="3"/>
  <c r="BI653" i="3"/>
  <c r="BH653" i="3"/>
  <c r="BG653" i="3"/>
  <c r="BE653" i="3"/>
  <c r="T653" i="3"/>
  <c r="R653" i="3"/>
  <c r="P653" i="3"/>
  <c r="BI651" i="3"/>
  <c r="BH651" i="3"/>
  <c r="BG651" i="3"/>
  <c r="BE651" i="3"/>
  <c r="T651" i="3"/>
  <c r="R651" i="3"/>
  <c r="P651" i="3"/>
  <c r="BI647" i="3"/>
  <c r="BH647" i="3"/>
  <c r="BG647" i="3"/>
  <c r="BE647" i="3"/>
  <c r="T647" i="3"/>
  <c r="R647" i="3"/>
  <c r="P647" i="3"/>
  <c r="BI645" i="3"/>
  <c r="BH645" i="3"/>
  <c r="BG645" i="3"/>
  <c r="BE645" i="3"/>
  <c r="T645" i="3"/>
  <c r="R645" i="3"/>
  <c r="P645" i="3"/>
  <c r="BI641" i="3"/>
  <c r="BH641" i="3"/>
  <c r="BG641" i="3"/>
  <c r="BE641" i="3"/>
  <c r="T641" i="3"/>
  <c r="R641" i="3"/>
  <c r="P641" i="3"/>
  <c r="BI636" i="3"/>
  <c r="BH636" i="3"/>
  <c r="BG636" i="3"/>
  <c r="BE636" i="3"/>
  <c r="T636" i="3"/>
  <c r="R636" i="3"/>
  <c r="P636" i="3"/>
  <c r="BI632" i="3"/>
  <c r="BH632" i="3"/>
  <c r="BG632" i="3"/>
  <c r="BE632" i="3"/>
  <c r="T632" i="3"/>
  <c r="R632" i="3"/>
  <c r="P632" i="3"/>
  <c r="BI623" i="3"/>
  <c r="BH623" i="3"/>
  <c r="BG623" i="3"/>
  <c r="BE623" i="3"/>
  <c r="T623" i="3"/>
  <c r="R623" i="3"/>
  <c r="P623" i="3"/>
  <c r="BI615" i="3"/>
  <c r="BH615" i="3"/>
  <c r="BG615" i="3"/>
  <c r="BE615" i="3"/>
  <c r="T615" i="3"/>
  <c r="R615" i="3"/>
  <c r="P615" i="3"/>
  <c r="BI610" i="3"/>
  <c r="BH610" i="3"/>
  <c r="BG610" i="3"/>
  <c r="BE610" i="3"/>
  <c r="T610" i="3"/>
  <c r="R610" i="3"/>
  <c r="P610" i="3"/>
  <c r="BI606" i="3"/>
  <c r="BH606" i="3"/>
  <c r="BG606" i="3"/>
  <c r="BE606" i="3"/>
  <c r="T606" i="3"/>
  <c r="R606" i="3"/>
  <c r="P606" i="3"/>
  <c r="BI601" i="3"/>
  <c r="BH601" i="3"/>
  <c r="BG601" i="3"/>
  <c r="BE601" i="3"/>
  <c r="T601" i="3"/>
  <c r="R601" i="3"/>
  <c r="P601" i="3"/>
  <c r="BI597" i="3"/>
  <c r="BH597" i="3"/>
  <c r="BG597" i="3"/>
  <c r="BE597" i="3"/>
  <c r="T597" i="3"/>
  <c r="R597" i="3"/>
  <c r="P597" i="3"/>
  <c r="BI595" i="3"/>
  <c r="BH595" i="3"/>
  <c r="BG595" i="3"/>
  <c r="BE595" i="3"/>
  <c r="T595" i="3"/>
  <c r="R595" i="3"/>
  <c r="P595" i="3"/>
  <c r="BI594" i="3"/>
  <c r="BH594" i="3"/>
  <c r="BG594" i="3"/>
  <c r="BE594" i="3"/>
  <c r="T594" i="3"/>
  <c r="R594" i="3"/>
  <c r="P594" i="3"/>
  <c r="BI593" i="3"/>
  <c r="BH593" i="3"/>
  <c r="BG593" i="3"/>
  <c r="BE593" i="3"/>
  <c r="T593" i="3"/>
  <c r="R593" i="3"/>
  <c r="P593" i="3"/>
  <c r="BI591" i="3"/>
  <c r="BH591" i="3"/>
  <c r="BG591" i="3"/>
  <c r="BE591" i="3"/>
  <c r="T591" i="3"/>
  <c r="R591" i="3"/>
  <c r="P591" i="3"/>
  <c r="BI589" i="3"/>
  <c r="BH589" i="3"/>
  <c r="BG589" i="3"/>
  <c r="BE589" i="3"/>
  <c r="T589" i="3"/>
  <c r="R589" i="3"/>
  <c r="P589" i="3"/>
  <c r="BI587" i="3"/>
  <c r="BH587" i="3"/>
  <c r="BG587" i="3"/>
  <c r="BE587" i="3"/>
  <c r="T587" i="3"/>
  <c r="R587" i="3"/>
  <c r="P587" i="3"/>
  <c r="BI582" i="3"/>
  <c r="BH582" i="3"/>
  <c r="BG582" i="3"/>
  <c r="BE582" i="3"/>
  <c r="T582" i="3"/>
  <c r="R582" i="3"/>
  <c r="P582" i="3"/>
  <c r="BI576" i="3"/>
  <c r="BH576" i="3"/>
  <c r="BG576" i="3"/>
  <c r="BE576" i="3"/>
  <c r="T576" i="3"/>
  <c r="R576" i="3"/>
  <c r="P576" i="3"/>
  <c r="BI575" i="3"/>
  <c r="BH575" i="3"/>
  <c r="BG575" i="3"/>
  <c r="BE575" i="3"/>
  <c r="T575" i="3"/>
  <c r="R575" i="3"/>
  <c r="P575" i="3"/>
  <c r="BI573" i="3"/>
  <c r="BH573" i="3"/>
  <c r="BG573" i="3"/>
  <c r="BE573" i="3"/>
  <c r="T573" i="3"/>
  <c r="R573" i="3"/>
  <c r="P573" i="3"/>
  <c r="BI571" i="3"/>
  <c r="BH571" i="3"/>
  <c r="BG571" i="3"/>
  <c r="BE571" i="3"/>
  <c r="T571" i="3"/>
  <c r="R571" i="3"/>
  <c r="P571" i="3"/>
  <c r="BI567" i="3"/>
  <c r="BH567" i="3"/>
  <c r="BG567" i="3"/>
  <c r="BE567" i="3"/>
  <c r="T567" i="3"/>
  <c r="R567" i="3"/>
  <c r="P567" i="3"/>
  <c r="BI566" i="3"/>
  <c r="BH566" i="3"/>
  <c r="BG566" i="3"/>
  <c r="BE566" i="3"/>
  <c r="T566" i="3"/>
  <c r="R566" i="3"/>
  <c r="P566" i="3"/>
  <c r="BI563" i="3"/>
  <c r="BH563" i="3"/>
  <c r="BG563" i="3"/>
  <c r="BE563" i="3"/>
  <c r="T563" i="3"/>
  <c r="R563" i="3"/>
  <c r="P563" i="3"/>
  <c r="BI559" i="3"/>
  <c r="BH559" i="3"/>
  <c r="BG559" i="3"/>
  <c r="BE559" i="3"/>
  <c r="T559" i="3"/>
  <c r="R559" i="3"/>
  <c r="P559" i="3"/>
  <c r="BI557" i="3"/>
  <c r="BH557" i="3"/>
  <c r="BG557" i="3"/>
  <c r="BE557" i="3"/>
  <c r="T557" i="3"/>
  <c r="R557" i="3"/>
  <c r="P557" i="3"/>
  <c r="BI554" i="3"/>
  <c r="BH554" i="3"/>
  <c r="BG554" i="3"/>
  <c r="BE554" i="3"/>
  <c r="T554" i="3"/>
  <c r="R554" i="3"/>
  <c r="P554" i="3"/>
  <c r="BI550" i="3"/>
  <c r="BH550" i="3"/>
  <c r="BG550" i="3"/>
  <c r="BE550" i="3"/>
  <c r="T550" i="3"/>
  <c r="R550" i="3"/>
  <c r="P550" i="3"/>
  <c r="BI549" i="3"/>
  <c r="BH549" i="3"/>
  <c r="BG549" i="3"/>
  <c r="BE549" i="3"/>
  <c r="T549" i="3"/>
  <c r="R549" i="3"/>
  <c r="P549" i="3"/>
  <c r="BI548" i="3"/>
  <c r="BH548" i="3"/>
  <c r="BG548" i="3"/>
  <c r="BE548" i="3"/>
  <c r="T548" i="3"/>
  <c r="R548" i="3"/>
  <c r="P548" i="3"/>
  <c r="BI544" i="3"/>
  <c r="BH544" i="3"/>
  <c r="BG544" i="3"/>
  <c r="BE544" i="3"/>
  <c r="T544" i="3"/>
  <c r="R544" i="3"/>
  <c r="P544" i="3"/>
  <c r="BI543" i="3"/>
  <c r="BH543" i="3"/>
  <c r="BG543" i="3"/>
  <c r="BE543" i="3"/>
  <c r="T543" i="3"/>
  <c r="R543" i="3"/>
  <c r="P543" i="3"/>
  <c r="BI539" i="3"/>
  <c r="BH539" i="3"/>
  <c r="BG539" i="3"/>
  <c r="BE539" i="3"/>
  <c r="T539" i="3"/>
  <c r="R539" i="3"/>
  <c r="P539" i="3"/>
  <c r="BI538" i="3"/>
  <c r="BH538" i="3"/>
  <c r="BG538" i="3"/>
  <c r="BE538" i="3"/>
  <c r="T538" i="3"/>
  <c r="R538" i="3"/>
  <c r="P538" i="3"/>
  <c r="BI537" i="3"/>
  <c r="BH537" i="3"/>
  <c r="BG537" i="3"/>
  <c r="BE537" i="3"/>
  <c r="T537" i="3"/>
  <c r="R537" i="3"/>
  <c r="P537" i="3"/>
  <c r="BI533" i="3"/>
  <c r="BH533" i="3"/>
  <c r="BG533" i="3"/>
  <c r="BE533" i="3"/>
  <c r="T533" i="3"/>
  <c r="R533" i="3"/>
  <c r="P533" i="3"/>
  <c r="BI531" i="3"/>
  <c r="BH531" i="3"/>
  <c r="BG531" i="3"/>
  <c r="BE531" i="3"/>
  <c r="T531" i="3"/>
  <c r="R531" i="3"/>
  <c r="P531" i="3"/>
  <c r="BI530" i="3"/>
  <c r="BH530" i="3"/>
  <c r="BG530" i="3"/>
  <c r="BE530" i="3"/>
  <c r="T530" i="3"/>
  <c r="R530" i="3"/>
  <c r="P530" i="3"/>
  <c r="BI529" i="3"/>
  <c r="BH529" i="3"/>
  <c r="BG529" i="3"/>
  <c r="BE529" i="3"/>
  <c r="T529" i="3"/>
  <c r="R529" i="3"/>
  <c r="P529" i="3"/>
  <c r="BI525" i="3"/>
  <c r="BH525" i="3"/>
  <c r="BG525" i="3"/>
  <c r="BE525" i="3"/>
  <c r="T525" i="3"/>
  <c r="R525" i="3"/>
  <c r="P525" i="3"/>
  <c r="BI523" i="3"/>
  <c r="BH523" i="3"/>
  <c r="BG523" i="3"/>
  <c r="BE523" i="3"/>
  <c r="T523" i="3"/>
  <c r="R523" i="3"/>
  <c r="P523" i="3"/>
  <c r="BI522" i="3"/>
  <c r="BH522" i="3"/>
  <c r="BG522" i="3"/>
  <c r="BE522" i="3"/>
  <c r="T522" i="3"/>
  <c r="R522" i="3"/>
  <c r="P522" i="3"/>
  <c r="BI520" i="3"/>
  <c r="BH520" i="3"/>
  <c r="BG520" i="3"/>
  <c r="BE520" i="3"/>
  <c r="T520" i="3"/>
  <c r="R520" i="3"/>
  <c r="P520" i="3"/>
  <c r="BI516" i="3"/>
  <c r="BH516" i="3"/>
  <c r="BG516" i="3"/>
  <c r="BE516" i="3"/>
  <c r="T516" i="3"/>
  <c r="R516" i="3"/>
  <c r="P516" i="3"/>
  <c r="BI514" i="3"/>
  <c r="BH514" i="3"/>
  <c r="BG514" i="3"/>
  <c r="BE514" i="3"/>
  <c r="T514" i="3"/>
  <c r="R514" i="3"/>
  <c r="P514" i="3"/>
  <c r="BI510" i="3"/>
  <c r="BH510" i="3"/>
  <c r="BG510" i="3"/>
  <c r="BE510" i="3"/>
  <c r="T510" i="3"/>
  <c r="R510" i="3"/>
  <c r="P510" i="3"/>
  <c r="BI508" i="3"/>
  <c r="BH508" i="3"/>
  <c r="BG508" i="3"/>
  <c r="BE508" i="3"/>
  <c r="T508" i="3"/>
  <c r="R508" i="3"/>
  <c r="P508" i="3"/>
  <c r="BI504" i="3"/>
  <c r="BH504" i="3"/>
  <c r="BG504" i="3"/>
  <c r="BE504" i="3"/>
  <c r="T504" i="3"/>
  <c r="R504" i="3"/>
  <c r="P504" i="3"/>
  <c r="BI502" i="3"/>
  <c r="BH502" i="3"/>
  <c r="BG502" i="3"/>
  <c r="BE502" i="3"/>
  <c r="T502" i="3"/>
  <c r="R502" i="3"/>
  <c r="P502" i="3"/>
  <c r="BI498" i="3"/>
  <c r="BH498" i="3"/>
  <c r="BG498" i="3"/>
  <c r="BE498" i="3"/>
  <c r="T498" i="3"/>
  <c r="R498" i="3"/>
  <c r="P498" i="3"/>
  <c r="BI495" i="3"/>
  <c r="BH495" i="3"/>
  <c r="BG495" i="3"/>
  <c r="BE495" i="3"/>
  <c r="T495" i="3"/>
  <c r="T494" i="3" s="1"/>
  <c r="R495" i="3"/>
  <c r="R494" i="3"/>
  <c r="P495" i="3"/>
  <c r="P494" i="3"/>
  <c r="BI487" i="3"/>
  <c r="BH487" i="3"/>
  <c r="BG487" i="3"/>
  <c r="BE487" i="3"/>
  <c r="T487" i="3"/>
  <c r="R487" i="3"/>
  <c r="P487" i="3"/>
  <c r="BI479" i="3"/>
  <c r="BH479" i="3"/>
  <c r="BG479" i="3"/>
  <c r="BE479" i="3"/>
  <c r="T479" i="3"/>
  <c r="R479" i="3"/>
  <c r="P479" i="3"/>
  <c r="BI478" i="3"/>
  <c r="BH478" i="3"/>
  <c r="BG478" i="3"/>
  <c r="BE478" i="3"/>
  <c r="T478" i="3"/>
  <c r="R478" i="3"/>
  <c r="P478" i="3"/>
  <c r="BI474" i="3"/>
  <c r="BH474" i="3"/>
  <c r="BG474" i="3"/>
  <c r="BE474" i="3"/>
  <c r="T474" i="3"/>
  <c r="R474" i="3"/>
  <c r="P474" i="3"/>
  <c r="BI473" i="3"/>
  <c r="BH473" i="3"/>
  <c r="BG473" i="3"/>
  <c r="BE473" i="3"/>
  <c r="T473" i="3"/>
  <c r="R473" i="3"/>
  <c r="P473" i="3"/>
  <c r="BI471" i="3"/>
  <c r="BH471" i="3"/>
  <c r="BG471" i="3"/>
  <c r="BE471" i="3"/>
  <c r="T471" i="3"/>
  <c r="R471" i="3"/>
  <c r="P471" i="3"/>
  <c r="BI465" i="3"/>
  <c r="BH465" i="3"/>
  <c r="BG465" i="3"/>
  <c r="BE465" i="3"/>
  <c r="T465" i="3"/>
  <c r="R465" i="3"/>
  <c r="P465" i="3"/>
  <c r="BI463" i="3"/>
  <c r="BH463" i="3"/>
  <c r="BG463" i="3"/>
  <c r="BE463" i="3"/>
  <c r="T463" i="3"/>
  <c r="R463" i="3"/>
  <c r="P463" i="3"/>
  <c r="BI459" i="3"/>
  <c r="BH459" i="3"/>
  <c r="BG459" i="3"/>
  <c r="BE459" i="3"/>
  <c r="T459" i="3"/>
  <c r="R459" i="3"/>
  <c r="P459" i="3"/>
  <c r="BI454" i="3"/>
  <c r="BH454" i="3"/>
  <c r="BG454" i="3"/>
  <c r="BE454" i="3"/>
  <c r="T454" i="3"/>
  <c r="R454" i="3"/>
  <c r="P454" i="3"/>
  <c r="BI448" i="3"/>
  <c r="BH448" i="3"/>
  <c r="BG448" i="3"/>
  <c r="BE448" i="3"/>
  <c r="T448" i="3"/>
  <c r="R448" i="3"/>
  <c r="P448" i="3"/>
  <c r="BI447" i="3"/>
  <c r="BH447" i="3"/>
  <c r="BG447" i="3"/>
  <c r="BE447" i="3"/>
  <c r="T447" i="3"/>
  <c r="R447" i="3"/>
  <c r="P447" i="3"/>
  <c r="BI443" i="3"/>
  <c r="BH443" i="3"/>
  <c r="BG443" i="3"/>
  <c r="BE443" i="3"/>
  <c r="T443" i="3"/>
  <c r="R443" i="3"/>
  <c r="P443" i="3"/>
  <c r="BI442" i="3"/>
  <c r="BH442" i="3"/>
  <c r="BG442" i="3"/>
  <c r="BE442" i="3"/>
  <c r="T442" i="3"/>
  <c r="R442" i="3"/>
  <c r="P442" i="3"/>
  <c r="BI436" i="3"/>
  <c r="BH436" i="3"/>
  <c r="BG436" i="3"/>
  <c r="BE436" i="3"/>
  <c r="T436" i="3"/>
  <c r="R436" i="3"/>
  <c r="P436" i="3"/>
  <c r="BI435" i="3"/>
  <c r="BH435" i="3"/>
  <c r="BG435" i="3"/>
  <c r="BE435" i="3"/>
  <c r="T435" i="3"/>
  <c r="R435" i="3"/>
  <c r="P435" i="3"/>
  <c r="BI434" i="3"/>
  <c r="BH434" i="3"/>
  <c r="BG434" i="3"/>
  <c r="BE434" i="3"/>
  <c r="T434" i="3"/>
  <c r="R434" i="3"/>
  <c r="P434" i="3"/>
  <c r="BI430" i="3"/>
  <c r="BH430" i="3"/>
  <c r="BG430" i="3"/>
  <c r="BE430" i="3"/>
  <c r="T430" i="3"/>
  <c r="R430" i="3"/>
  <c r="P430" i="3"/>
  <c r="BI421" i="3"/>
  <c r="BH421" i="3"/>
  <c r="BG421" i="3"/>
  <c r="BE421" i="3"/>
  <c r="T421" i="3"/>
  <c r="R421" i="3"/>
  <c r="P421" i="3"/>
  <c r="BI417" i="3"/>
  <c r="BH417" i="3"/>
  <c r="BG417" i="3"/>
  <c r="BE417" i="3"/>
  <c r="T417" i="3"/>
  <c r="R417" i="3"/>
  <c r="P417" i="3"/>
  <c r="BI416" i="3"/>
  <c r="BH416" i="3"/>
  <c r="BG416" i="3"/>
  <c r="BE416" i="3"/>
  <c r="T416" i="3"/>
  <c r="R416" i="3"/>
  <c r="P416" i="3"/>
  <c r="BI415" i="3"/>
  <c r="BH415" i="3"/>
  <c r="BG415" i="3"/>
  <c r="BE415" i="3"/>
  <c r="T415" i="3"/>
  <c r="R415" i="3"/>
  <c r="P415" i="3"/>
  <c r="BI399" i="3"/>
  <c r="BH399" i="3"/>
  <c r="BG399" i="3"/>
  <c r="BE399" i="3"/>
  <c r="T399" i="3"/>
  <c r="R399" i="3"/>
  <c r="P399" i="3"/>
  <c r="BI398" i="3"/>
  <c r="BH398" i="3"/>
  <c r="BG398" i="3"/>
  <c r="BE398" i="3"/>
  <c r="T398" i="3"/>
  <c r="R398" i="3"/>
  <c r="P398" i="3"/>
  <c r="BI390" i="3"/>
  <c r="BH390" i="3"/>
  <c r="BG390" i="3"/>
  <c r="BE390" i="3"/>
  <c r="T390" i="3"/>
  <c r="R390" i="3"/>
  <c r="P390" i="3"/>
  <c r="BI383" i="3"/>
  <c r="BH383" i="3"/>
  <c r="BG383" i="3"/>
  <c r="BE383" i="3"/>
  <c r="T383" i="3"/>
  <c r="R383" i="3"/>
  <c r="P383" i="3"/>
  <c r="BI361" i="3"/>
  <c r="BH361" i="3"/>
  <c r="BG361" i="3"/>
  <c r="BE361" i="3"/>
  <c r="T361" i="3"/>
  <c r="R361" i="3"/>
  <c r="P361" i="3"/>
  <c r="BI343" i="3"/>
  <c r="BH343" i="3"/>
  <c r="BG343" i="3"/>
  <c r="BE343" i="3"/>
  <c r="T343" i="3"/>
  <c r="R343" i="3"/>
  <c r="P343" i="3"/>
  <c r="BI341" i="3"/>
  <c r="BH341" i="3"/>
  <c r="BG341" i="3"/>
  <c r="BE341" i="3"/>
  <c r="T341" i="3"/>
  <c r="R341" i="3"/>
  <c r="P341" i="3"/>
  <c r="BI340" i="3"/>
  <c r="BH340" i="3"/>
  <c r="BG340" i="3"/>
  <c r="BE340" i="3"/>
  <c r="T340" i="3"/>
  <c r="R340" i="3"/>
  <c r="P340" i="3"/>
  <c r="BI336" i="3"/>
  <c r="BH336" i="3"/>
  <c r="BG336" i="3"/>
  <c r="BE336" i="3"/>
  <c r="T336" i="3"/>
  <c r="R336" i="3"/>
  <c r="P336" i="3"/>
  <c r="BI334" i="3"/>
  <c r="BH334" i="3"/>
  <c r="BG334" i="3"/>
  <c r="BE334" i="3"/>
  <c r="T334" i="3"/>
  <c r="R334" i="3"/>
  <c r="P334" i="3"/>
  <c r="BI329" i="3"/>
  <c r="BH329" i="3"/>
  <c r="BG329" i="3"/>
  <c r="BE329" i="3"/>
  <c r="T329" i="3"/>
  <c r="R329" i="3"/>
  <c r="P329" i="3"/>
  <c r="BI325" i="3"/>
  <c r="BH325" i="3"/>
  <c r="BG325" i="3"/>
  <c r="BE325" i="3"/>
  <c r="T325" i="3"/>
  <c r="R325" i="3"/>
  <c r="P325" i="3"/>
  <c r="BI320" i="3"/>
  <c r="BH320" i="3"/>
  <c r="BG320" i="3"/>
  <c r="BE320" i="3"/>
  <c r="T320" i="3"/>
  <c r="R320" i="3"/>
  <c r="P320" i="3"/>
  <c r="BI319" i="3"/>
  <c r="BH319" i="3"/>
  <c r="BG319" i="3"/>
  <c r="BE319" i="3"/>
  <c r="T319" i="3"/>
  <c r="R319" i="3"/>
  <c r="P319" i="3"/>
  <c r="BI315" i="3"/>
  <c r="BH315" i="3"/>
  <c r="BG315" i="3"/>
  <c r="BE315" i="3"/>
  <c r="T315" i="3"/>
  <c r="R315" i="3"/>
  <c r="P315" i="3"/>
  <c r="BI313" i="3"/>
  <c r="BH313" i="3"/>
  <c r="BG313" i="3"/>
  <c r="BE313" i="3"/>
  <c r="T313" i="3"/>
  <c r="R313" i="3"/>
  <c r="P313" i="3"/>
  <c r="BI309" i="3"/>
  <c r="BH309" i="3"/>
  <c r="BG309" i="3"/>
  <c r="BE309" i="3"/>
  <c r="T309" i="3"/>
  <c r="R309" i="3"/>
  <c r="P309" i="3"/>
  <c r="BI305" i="3"/>
  <c r="BH305" i="3"/>
  <c r="BG305" i="3"/>
  <c r="BE305" i="3"/>
  <c r="T305" i="3"/>
  <c r="R305" i="3"/>
  <c r="P305" i="3"/>
  <c r="BI304" i="3"/>
  <c r="BH304" i="3"/>
  <c r="BG304" i="3"/>
  <c r="BE304" i="3"/>
  <c r="T304" i="3"/>
  <c r="R304" i="3"/>
  <c r="P304" i="3"/>
  <c r="BI300" i="3"/>
  <c r="BH300" i="3"/>
  <c r="BG300" i="3"/>
  <c r="BE300" i="3"/>
  <c r="T300" i="3"/>
  <c r="R300" i="3"/>
  <c r="P300" i="3"/>
  <c r="BI295" i="3"/>
  <c r="BH295" i="3"/>
  <c r="BG295" i="3"/>
  <c r="BE295" i="3"/>
  <c r="T295" i="3"/>
  <c r="R295" i="3"/>
  <c r="P295" i="3"/>
  <c r="BI291" i="3"/>
  <c r="BH291" i="3"/>
  <c r="BG291" i="3"/>
  <c r="BE291" i="3"/>
  <c r="T291" i="3"/>
  <c r="R291" i="3"/>
  <c r="P291" i="3"/>
  <c r="BI290" i="3"/>
  <c r="BH290" i="3"/>
  <c r="BG290" i="3"/>
  <c r="BE290" i="3"/>
  <c r="T290" i="3"/>
  <c r="R290" i="3"/>
  <c r="P290" i="3"/>
  <c r="BI286" i="3"/>
  <c r="BH286" i="3"/>
  <c r="BG286" i="3"/>
  <c r="BE286" i="3"/>
  <c r="T286" i="3"/>
  <c r="R286" i="3"/>
  <c r="P286" i="3"/>
  <c r="BI285" i="3"/>
  <c r="BH285" i="3"/>
  <c r="BG285" i="3"/>
  <c r="BE285" i="3"/>
  <c r="T285" i="3"/>
  <c r="R285" i="3"/>
  <c r="P285" i="3"/>
  <c r="BI277" i="3"/>
  <c r="BH277" i="3"/>
  <c r="BG277" i="3"/>
  <c r="BE277" i="3"/>
  <c r="T277" i="3"/>
  <c r="R277" i="3"/>
  <c r="P277" i="3"/>
  <c r="BI271" i="3"/>
  <c r="BH271" i="3"/>
  <c r="BG271" i="3"/>
  <c r="BE271" i="3"/>
  <c r="T271" i="3"/>
  <c r="R271" i="3"/>
  <c r="P271" i="3"/>
  <c r="BI267" i="3"/>
  <c r="BH267" i="3"/>
  <c r="BG267" i="3"/>
  <c r="BE267" i="3"/>
  <c r="T267" i="3"/>
  <c r="R267" i="3"/>
  <c r="P267" i="3"/>
  <c r="BI266" i="3"/>
  <c r="BH266" i="3"/>
  <c r="BG266" i="3"/>
  <c r="BE266" i="3"/>
  <c r="T266" i="3"/>
  <c r="R266" i="3"/>
  <c r="P266" i="3"/>
  <c r="BI261" i="3"/>
  <c r="BH261" i="3"/>
  <c r="BG261" i="3"/>
  <c r="BE261" i="3"/>
  <c r="T261" i="3"/>
  <c r="R261" i="3"/>
  <c r="P261" i="3"/>
  <c r="BI257" i="3"/>
  <c r="BH257" i="3"/>
  <c r="BG257" i="3"/>
  <c r="BE257" i="3"/>
  <c r="T257" i="3"/>
  <c r="R257" i="3"/>
  <c r="P257" i="3"/>
  <c r="BI256" i="3"/>
  <c r="BH256" i="3"/>
  <c r="BG256" i="3"/>
  <c r="BE256" i="3"/>
  <c r="T256" i="3"/>
  <c r="R256" i="3"/>
  <c r="P256" i="3"/>
  <c r="BI255" i="3"/>
  <c r="BH255" i="3"/>
  <c r="BG255" i="3"/>
  <c r="BE255" i="3"/>
  <c r="T255" i="3"/>
  <c r="R255" i="3"/>
  <c r="P255" i="3"/>
  <c r="BI254" i="3"/>
  <c r="BH254" i="3"/>
  <c r="BG254" i="3"/>
  <c r="BE254" i="3"/>
  <c r="T254" i="3"/>
  <c r="R254" i="3"/>
  <c r="P254" i="3"/>
  <c r="BI253" i="3"/>
  <c r="BH253" i="3"/>
  <c r="BG253" i="3"/>
  <c r="BE253" i="3"/>
  <c r="T253" i="3"/>
  <c r="R253" i="3"/>
  <c r="P253" i="3"/>
  <c r="BI240" i="3"/>
  <c r="BH240" i="3"/>
  <c r="BG240" i="3"/>
  <c r="BE240" i="3"/>
  <c r="T240" i="3"/>
  <c r="R240" i="3"/>
  <c r="P240" i="3"/>
  <c r="BI235" i="3"/>
  <c r="BH235" i="3"/>
  <c r="BG235" i="3"/>
  <c r="BE235" i="3"/>
  <c r="T235" i="3"/>
  <c r="R235" i="3"/>
  <c r="P235" i="3"/>
  <c r="BI231" i="3"/>
  <c r="BH231" i="3"/>
  <c r="BG231" i="3"/>
  <c r="BE231" i="3"/>
  <c r="T231" i="3"/>
  <c r="R231" i="3"/>
  <c r="P231" i="3"/>
  <c r="BI227" i="3"/>
  <c r="BH227" i="3"/>
  <c r="BG227" i="3"/>
  <c r="BE227" i="3"/>
  <c r="T227" i="3"/>
  <c r="R227" i="3"/>
  <c r="P227" i="3"/>
  <c r="BI223" i="3"/>
  <c r="BH223" i="3"/>
  <c r="BG223" i="3"/>
  <c r="BE223" i="3"/>
  <c r="T223" i="3"/>
  <c r="R223" i="3"/>
  <c r="P223" i="3"/>
  <c r="BI219" i="3"/>
  <c r="BH219" i="3"/>
  <c r="BG219" i="3"/>
  <c r="BE219" i="3"/>
  <c r="T219" i="3"/>
  <c r="R219" i="3"/>
  <c r="P219" i="3"/>
  <c r="BI215" i="3"/>
  <c r="BH215" i="3"/>
  <c r="BG215" i="3"/>
  <c r="BE215" i="3"/>
  <c r="T215" i="3"/>
  <c r="R215" i="3"/>
  <c r="P215" i="3"/>
  <c r="BI211" i="3"/>
  <c r="BH211" i="3"/>
  <c r="BG211" i="3"/>
  <c r="BE211" i="3"/>
  <c r="T211" i="3"/>
  <c r="R211" i="3"/>
  <c r="P211" i="3"/>
  <c r="BI207" i="3"/>
  <c r="BH207" i="3"/>
  <c r="BG207" i="3"/>
  <c r="BE207" i="3"/>
  <c r="T207" i="3"/>
  <c r="R207" i="3"/>
  <c r="P207" i="3"/>
  <c r="BI203" i="3"/>
  <c r="BH203" i="3"/>
  <c r="BG203" i="3"/>
  <c r="BE203" i="3"/>
  <c r="T203" i="3"/>
  <c r="R203" i="3"/>
  <c r="P203" i="3"/>
  <c r="BI202" i="3"/>
  <c r="BH202" i="3"/>
  <c r="BG202" i="3"/>
  <c r="BE202" i="3"/>
  <c r="T202" i="3"/>
  <c r="R202" i="3"/>
  <c r="P202" i="3"/>
  <c r="BI198" i="3"/>
  <c r="BH198" i="3"/>
  <c r="BG198" i="3"/>
  <c r="BE198" i="3"/>
  <c r="T198" i="3"/>
  <c r="R198" i="3"/>
  <c r="P198" i="3"/>
  <c r="BI194" i="3"/>
  <c r="BH194" i="3"/>
  <c r="BG194" i="3"/>
  <c r="BE194" i="3"/>
  <c r="T194" i="3"/>
  <c r="R194" i="3"/>
  <c r="P194" i="3"/>
  <c r="BI187" i="3"/>
  <c r="BH187" i="3"/>
  <c r="BG187" i="3"/>
  <c r="BE187" i="3"/>
  <c r="T187" i="3"/>
  <c r="R187" i="3"/>
  <c r="P187" i="3"/>
  <c r="BI183" i="3"/>
  <c r="BH183" i="3"/>
  <c r="BG183" i="3"/>
  <c r="BE183" i="3"/>
  <c r="T183" i="3"/>
  <c r="R183" i="3"/>
  <c r="P183" i="3"/>
  <c r="BI178" i="3"/>
  <c r="BH178" i="3"/>
  <c r="BG178" i="3"/>
  <c r="BE178" i="3"/>
  <c r="T178" i="3"/>
  <c r="R178" i="3"/>
  <c r="P178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68" i="3"/>
  <c r="BH168" i="3"/>
  <c r="BG168" i="3"/>
  <c r="BE168" i="3"/>
  <c r="T168" i="3"/>
  <c r="R168" i="3"/>
  <c r="P168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49" i="3"/>
  <c r="BH149" i="3"/>
  <c r="BG149" i="3"/>
  <c r="BE149" i="3"/>
  <c r="T149" i="3"/>
  <c r="R149" i="3"/>
  <c r="P149" i="3"/>
  <c r="J143" i="3"/>
  <c r="J142" i="3"/>
  <c r="F142" i="3"/>
  <c r="F140" i="3"/>
  <c r="E138" i="3"/>
  <c r="J94" i="3"/>
  <c r="J93" i="3"/>
  <c r="F93" i="3"/>
  <c r="F91" i="3"/>
  <c r="E89" i="3"/>
  <c r="J20" i="3"/>
  <c r="E20" i="3"/>
  <c r="F143" i="3" s="1"/>
  <c r="J19" i="3"/>
  <c r="J14" i="3"/>
  <c r="J91" i="3"/>
  <c r="E7" i="3"/>
  <c r="E85" i="3" s="1"/>
  <c r="J39" i="2"/>
  <c r="J38" i="2"/>
  <c r="AY96" i="1" s="1"/>
  <c r="J37" i="2"/>
  <c r="AX96" i="1"/>
  <c r="BI152" i="2"/>
  <c r="BH152" i="2"/>
  <c r="BG152" i="2"/>
  <c r="BE152" i="2"/>
  <c r="T152" i="2"/>
  <c r="T151" i="2" s="1"/>
  <c r="R152" i="2"/>
  <c r="R151" i="2"/>
  <c r="P152" i="2"/>
  <c r="P151" i="2" s="1"/>
  <c r="BI150" i="2"/>
  <c r="BH150" i="2"/>
  <c r="BG150" i="2"/>
  <c r="BE150" i="2"/>
  <c r="T150" i="2"/>
  <c r="T149" i="2"/>
  <c r="R150" i="2"/>
  <c r="R149" i="2"/>
  <c r="P150" i="2"/>
  <c r="P149" i="2" s="1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8" i="2"/>
  <c r="BH138" i="2"/>
  <c r="F38" i="2" s="1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3" i="2"/>
  <c r="BH133" i="2"/>
  <c r="BG133" i="2"/>
  <c r="BE133" i="2"/>
  <c r="T133" i="2"/>
  <c r="R133" i="2"/>
  <c r="P133" i="2"/>
  <c r="BI132" i="2"/>
  <c r="BH132" i="2"/>
  <c r="BG132" i="2"/>
  <c r="BE132" i="2"/>
  <c r="F35" i="2" s="1"/>
  <c r="T132" i="2"/>
  <c r="R132" i="2"/>
  <c r="P132" i="2"/>
  <c r="BI130" i="2"/>
  <c r="BH130" i="2"/>
  <c r="BG130" i="2"/>
  <c r="BE130" i="2"/>
  <c r="T130" i="2"/>
  <c r="R130" i="2"/>
  <c r="P130" i="2"/>
  <c r="BI129" i="2"/>
  <c r="BH129" i="2"/>
  <c r="BG129" i="2"/>
  <c r="F37" i="2" s="1"/>
  <c r="BE129" i="2"/>
  <c r="T129" i="2"/>
  <c r="R129" i="2"/>
  <c r="P129" i="2"/>
  <c r="BI128" i="2"/>
  <c r="F39" i="2" s="1"/>
  <c r="BH128" i="2"/>
  <c r="BG128" i="2"/>
  <c r="BE128" i="2"/>
  <c r="J35" i="2" s="1"/>
  <c r="T128" i="2"/>
  <c r="R128" i="2"/>
  <c r="P128" i="2"/>
  <c r="J122" i="2"/>
  <c r="J121" i="2"/>
  <c r="F121" i="2"/>
  <c r="F119" i="2"/>
  <c r="E117" i="2"/>
  <c r="J94" i="2"/>
  <c r="J93" i="2"/>
  <c r="F93" i="2"/>
  <c r="F91" i="2"/>
  <c r="E89" i="2"/>
  <c r="J20" i="2"/>
  <c r="E20" i="2"/>
  <c r="F122" i="2"/>
  <c r="J19" i="2"/>
  <c r="J14" i="2"/>
  <c r="J119" i="2" s="1"/>
  <c r="E7" i="2"/>
  <c r="E113" i="2"/>
  <c r="L90" i="1"/>
  <c r="AM90" i="1"/>
  <c r="AM89" i="1"/>
  <c r="L89" i="1"/>
  <c r="AM87" i="1"/>
  <c r="L87" i="1"/>
  <c r="L85" i="1"/>
  <c r="L84" i="1"/>
  <c r="J150" i="2"/>
  <c r="BK143" i="2"/>
  <c r="J140" i="2"/>
  <c r="J133" i="2"/>
  <c r="BK128" i="2"/>
  <c r="BK711" i="3"/>
  <c r="BK595" i="3"/>
  <c r="J465" i="3"/>
  <c r="BK286" i="3"/>
  <c r="BK235" i="3"/>
  <c r="J891" i="3"/>
  <c r="BK776" i="3"/>
  <c r="J727" i="3"/>
  <c r="J325" i="3"/>
  <c r="J856" i="3"/>
  <c r="J761" i="3"/>
  <c r="J736" i="3"/>
  <c r="J687" i="3"/>
  <c r="J576" i="3"/>
  <c r="J514" i="3"/>
  <c r="J430" i="3"/>
  <c r="J304" i="3"/>
  <c r="J227" i="3"/>
  <c r="J890" i="3"/>
  <c r="BK748" i="3"/>
  <c r="J724" i="3"/>
  <c r="BK675" i="3"/>
  <c r="J533" i="3"/>
  <c r="J417" i="3"/>
  <c r="J215" i="3"/>
  <c r="J833" i="3"/>
  <c r="J797" i="3"/>
  <c r="BK606" i="3"/>
  <c r="BK550" i="3"/>
  <c r="BK520" i="3"/>
  <c r="BK271" i="3"/>
  <c r="J235" i="3"/>
  <c r="J175" i="3"/>
  <c r="BK830" i="3"/>
  <c r="BK797" i="3"/>
  <c r="J719" i="3"/>
  <c r="BK623" i="3"/>
  <c r="J575" i="3"/>
  <c r="J544" i="3"/>
  <c r="BK525" i="3"/>
  <c r="BK459" i="3"/>
  <c r="BK329" i="3"/>
  <c r="BK240" i="3"/>
  <c r="BK149" i="3"/>
  <c r="J832" i="3"/>
  <c r="BK822" i="3"/>
  <c r="BK791" i="3"/>
  <c r="J743" i="3"/>
  <c r="J738" i="3"/>
  <c r="BK691" i="3"/>
  <c r="J597" i="3"/>
  <c r="J530" i="3"/>
  <c r="BK435" i="3"/>
  <c r="J319" i="3"/>
  <c r="J219" i="3"/>
  <c r="BK172" i="3"/>
  <c r="BK760" i="3"/>
  <c r="J722" i="3"/>
  <c r="J667" i="3"/>
  <c r="BK615" i="3"/>
  <c r="BK543" i="3"/>
  <c r="BK465" i="3"/>
  <c r="BK334" i="3"/>
  <c r="BK285" i="3"/>
  <c r="J183" i="3"/>
  <c r="BK183" i="4"/>
  <c r="BK142" i="4"/>
  <c r="BK138" i="4"/>
  <c r="J183" i="4"/>
  <c r="J132" i="4"/>
  <c r="BK136" i="4"/>
  <c r="J153" i="4"/>
  <c r="BK140" i="4"/>
  <c r="BK291" i="5"/>
  <c r="BK221" i="5"/>
  <c r="J310" i="5"/>
  <c r="J232" i="5"/>
  <c r="BK315" i="5"/>
  <c r="BK244" i="5"/>
  <c r="BK303" i="5"/>
  <c r="J282" i="5"/>
  <c r="BK224" i="5"/>
  <c r="BK156" i="5"/>
  <c r="J302" i="5"/>
  <c r="BK265" i="5"/>
  <c r="J225" i="5"/>
  <c r="BK201" i="5"/>
  <c r="J265" i="5"/>
  <c r="J157" i="5"/>
  <c r="BK157" i="6"/>
  <c r="J142" i="6"/>
  <c r="BK158" i="6"/>
  <c r="BK153" i="6"/>
  <c r="BK145" i="6"/>
  <c r="BK133" i="6"/>
  <c r="BK142" i="6"/>
  <c r="J152" i="6"/>
  <c r="J136" i="6"/>
  <c r="J202" i="7"/>
  <c r="BK180" i="7"/>
  <c r="J214" i="7"/>
  <c r="J197" i="7"/>
  <c r="BK176" i="7"/>
  <c r="BK165" i="7"/>
  <c r="J137" i="7"/>
  <c r="BK195" i="7"/>
  <c r="J133" i="7"/>
  <c r="BK184" i="7"/>
  <c r="BK153" i="7"/>
  <c r="BK205" i="7"/>
  <c r="BK197" i="7"/>
  <c r="J186" i="7"/>
  <c r="J172" i="7"/>
  <c r="BK151" i="7"/>
  <c r="J207" i="7"/>
  <c r="J188" i="7"/>
  <c r="J165" i="7"/>
  <c r="BK143" i="7"/>
  <c r="BK183" i="8"/>
  <c r="BK158" i="8"/>
  <c r="BK138" i="8"/>
  <c r="J174" i="8"/>
  <c r="J132" i="8"/>
  <c r="BK170" i="8"/>
  <c r="J131" i="8"/>
  <c r="J170" i="8"/>
  <c r="J156" i="8"/>
  <c r="BK143" i="8"/>
  <c r="BK153" i="8"/>
  <c r="J135" i="8"/>
  <c r="J35" i="9"/>
  <c r="AV104" i="1" s="1"/>
  <c r="J167" i="10"/>
  <c r="J129" i="10"/>
  <c r="BK129" i="10"/>
  <c r="J152" i="2"/>
  <c r="BK144" i="2"/>
  <c r="BK140" i="2"/>
  <c r="BK130" i="2"/>
  <c r="BK784" i="3"/>
  <c r="BK744" i="3"/>
  <c r="J721" i="3"/>
  <c r="J563" i="3"/>
  <c r="BK495" i="3"/>
  <c r="BK390" i="3"/>
  <c r="J174" i="3"/>
  <c r="BK829" i="3"/>
  <c r="J740" i="3"/>
  <c r="BK681" i="3"/>
  <c r="BK645" i="3"/>
  <c r="BK559" i="3"/>
  <c r="BK479" i="3"/>
  <c r="BK313" i="3"/>
  <c r="J240" i="3"/>
  <c r="BK844" i="3"/>
  <c r="BK756" i="3"/>
  <c r="J735" i="3"/>
  <c r="BK671" i="3"/>
  <c r="BK589" i="3"/>
  <c r="BK531" i="3"/>
  <c r="BK447" i="3"/>
  <c r="BK309" i="3"/>
  <c r="BK223" i="3"/>
  <c r="BK168" i="3"/>
  <c r="BK856" i="3"/>
  <c r="BK736" i="3"/>
  <c r="J691" i="3"/>
  <c r="J663" i="3"/>
  <c r="J487" i="3"/>
  <c r="J399" i="3"/>
  <c r="J178" i="3"/>
  <c r="J805" i="3"/>
  <c r="J760" i="3"/>
  <c r="J554" i="3"/>
  <c r="J525" i="3"/>
  <c r="J343" i="3"/>
  <c r="J211" i="3"/>
  <c r="J149" i="3"/>
  <c r="J809" i="3"/>
  <c r="J780" i="3"/>
  <c r="BK693" i="3"/>
  <c r="J601" i="3"/>
  <c r="J571" i="3"/>
  <c r="BK514" i="3"/>
  <c r="J334" i="3"/>
  <c r="J295" i="3"/>
  <c r="BK267" i="3"/>
  <c r="BK173" i="3"/>
  <c r="J842" i="3"/>
  <c r="J824" i="3"/>
  <c r="J807" i="3"/>
  <c r="BK753" i="3"/>
  <c r="BK727" i="3"/>
  <c r="J698" i="3"/>
  <c r="J636" i="3"/>
  <c r="J538" i="3"/>
  <c r="J479" i="3"/>
  <c r="BK361" i="3"/>
  <c r="BK304" i="3"/>
  <c r="BK203" i="3"/>
  <c r="J791" i="3"/>
  <c r="BK738" i="3"/>
  <c r="BK707" i="3"/>
  <c r="J659" i="3"/>
  <c r="J557" i="3"/>
  <c r="BK508" i="3"/>
  <c r="J305" i="3"/>
  <c r="BK172" i="4"/>
  <c r="J134" i="4"/>
  <c r="BK190" i="4"/>
  <c r="J159" i="4"/>
  <c r="J179" i="4"/>
  <c r="BK188" i="4"/>
  <c r="J135" i="4"/>
  <c r="BK310" i="5"/>
  <c r="BK248" i="5"/>
  <c r="J170" i="5"/>
  <c r="BK274" i="5"/>
  <c r="BK317" i="5"/>
  <c r="BK222" i="5"/>
  <c r="BK309" i="5"/>
  <c r="BK292" i="5"/>
  <c r="BK227" i="5"/>
  <c r="BK205" i="5"/>
  <c r="BK285" i="5"/>
  <c r="J240" i="5"/>
  <c r="BK213" i="5"/>
  <c r="BK295" i="5"/>
  <c r="BK182" i="5"/>
  <c r="J154" i="5"/>
  <c r="J132" i="6"/>
  <c r="J158" i="6"/>
  <c r="BK150" i="6"/>
  <c r="BK140" i="6"/>
  <c r="BK134" i="6"/>
  <c r="J211" i="7"/>
  <c r="J157" i="7"/>
  <c r="J187" i="7"/>
  <c r="BK161" i="7"/>
  <c r="J209" i="7"/>
  <c r="J199" i="7"/>
  <c r="BK183" i="7"/>
  <c r="BK173" i="7"/>
  <c r="BK154" i="7"/>
  <c r="BK213" i="7"/>
  <c r="BK194" i="7"/>
  <c r="BK181" i="7"/>
  <c r="J154" i="7"/>
  <c r="J135" i="7"/>
  <c r="J173" i="8"/>
  <c r="BK142" i="8"/>
  <c r="J176" i="8"/>
  <c r="BK131" i="8"/>
  <c r="BK152" i="8"/>
  <c r="BK176" i="8"/>
  <c r="BK162" i="8"/>
  <c r="BK139" i="8"/>
  <c r="BK167" i="8"/>
  <c r="J145" i="8"/>
  <c r="J134" i="8"/>
  <c r="J135" i="10"/>
  <c r="BK180" i="10"/>
  <c r="BK135" i="10"/>
  <c r="J140" i="10"/>
  <c r="BK721" i="3"/>
  <c r="J632" i="3"/>
  <c r="BK537" i="3"/>
  <c r="BK516" i="3"/>
  <c r="BK430" i="3"/>
  <c r="J285" i="3"/>
  <c r="BK211" i="3"/>
  <c r="BK754" i="3"/>
  <c r="J725" i="3"/>
  <c r="J679" i="3"/>
  <c r="J623" i="3"/>
  <c r="BK548" i="3"/>
  <c r="J478" i="3"/>
  <c r="J459" i="3"/>
  <c r="J313" i="3"/>
  <c r="BK219" i="3"/>
  <c r="BK159" i="3"/>
  <c r="BK196" i="4"/>
  <c r="J187" i="4"/>
  <c r="J175" i="4"/>
  <c r="BK164" i="4"/>
  <c r="BK148" i="4"/>
  <c r="J207" i="4"/>
  <c r="BK174" i="4"/>
  <c r="J137" i="4"/>
  <c r="BK205" i="4"/>
  <c r="BK195" i="4"/>
  <c r="J186" i="4"/>
  <c r="BK179" i="4"/>
  <c r="BK155" i="4"/>
  <c r="J148" i="4"/>
  <c r="BK194" i="4"/>
  <c r="BK184" i="4"/>
  <c r="BK171" i="4"/>
  <c r="J199" i="4"/>
  <c r="J190" i="4"/>
  <c r="BK185" i="4"/>
  <c r="J160" i="4"/>
  <c r="BK133" i="4"/>
  <c r="BK201" i="4"/>
  <c r="J142" i="4"/>
  <c r="J138" i="4"/>
  <c r="J301" i="5"/>
  <c r="J287" i="5"/>
  <c r="BK281" i="5"/>
  <c r="BK229" i="5"/>
  <c r="J215" i="5"/>
  <c r="J182" i="5"/>
  <c r="J311" i="5"/>
  <c r="J304" i="5"/>
  <c r="BK297" i="5"/>
  <c r="J279" i="5"/>
  <c r="BK215" i="5"/>
  <c r="J150" i="5"/>
  <c r="J319" i="5"/>
  <c r="J307" i="5"/>
  <c r="BK282" i="5"/>
  <c r="BK260" i="5"/>
  <c r="J213" i="5"/>
  <c r="BK154" i="5"/>
  <c r="BK313" i="5"/>
  <c r="J306" i="5"/>
  <c r="BK301" i="5"/>
  <c r="J297" i="5"/>
  <c r="BK294" i="5"/>
  <c r="BK278" i="5"/>
  <c r="BK263" i="5"/>
  <c r="J248" i="5"/>
  <c r="BK225" i="5"/>
  <c r="BK223" i="5"/>
  <c r="J219" i="5"/>
  <c r="J211" i="5"/>
  <c r="BK159" i="5"/>
  <c r="J315" i="5"/>
  <c r="BK307" i="5"/>
  <c r="J299" i="5"/>
  <c r="BK287" i="5"/>
  <c r="BK280" i="5"/>
  <c r="J270" i="5"/>
  <c r="J256" i="5"/>
  <c r="BK252" i="5"/>
  <c r="J229" i="5"/>
  <c r="J227" i="5"/>
  <c r="J220" i="5"/>
  <c r="J214" i="5"/>
  <c r="J212" i="5"/>
  <c r="BK176" i="5"/>
  <c r="BK150" i="5"/>
  <c r="BK293" i="5"/>
  <c r="BK232" i="5"/>
  <c r="J156" i="5"/>
  <c r="BK160" i="6"/>
  <c r="BK147" i="6"/>
  <c r="BK155" i="6"/>
  <c r="BK151" i="6"/>
  <c r="BK136" i="6"/>
  <c r="J134" i="6"/>
  <c r="J157" i="6"/>
  <c r="BK144" i="6"/>
  <c r="BK141" i="6"/>
  <c r="BK131" i="6"/>
  <c r="J155" i="6"/>
  <c r="J151" i="6"/>
  <c r="J149" i="6"/>
  <c r="BK139" i="6"/>
  <c r="BK159" i="6"/>
  <c r="J144" i="6"/>
  <c r="J212" i="7"/>
  <c r="J196" i="7"/>
  <c r="J155" i="7"/>
  <c r="BK208" i="7"/>
  <c r="J195" i="7"/>
  <c r="J171" i="7"/>
  <c r="J144" i="7"/>
  <c r="BK207" i="7"/>
  <c r="BK171" i="7"/>
  <c r="BK155" i="7"/>
  <c r="BK188" i="7"/>
  <c r="J163" i="7"/>
  <c r="BK134" i="7"/>
  <c r="J201" i="7"/>
  <c r="BK190" i="7"/>
  <c r="BK178" i="7"/>
  <c r="BK160" i="7"/>
  <c r="J148" i="7"/>
  <c r="BK203" i="7"/>
  <c r="J179" i="7"/>
  <c r="BK159" i="7"/>
  <c r="BK140" i="7"/>
  <c r="BK181" i="8"/>
  <c r="J151" i="8"/>
  <c r="BK182" i="8"/>
  <c r="J139" i="8"/>
  <c r="J172" i="8"/>
  <c r="BK135" i="8"/>
  <c r="J167" i="8"/>
  <c r="J160" i="8"/>
  <c r="J140" i="8"/>
  <c r="BK169" i="8"/>
  <c r="BK148" i="8"/>
  <c r="BK163" i="8"/>
  <c r="BK163" i="10"/>
  <c r="J138" i="10"/>
  <c r="BK774" i="3"/>
  <c r="J675" i="3"/>
  <c r="BK651" i="3"/>
  <c r="J594" i="3"/>
  <c r="BK502" i="3"/>
  <c r="BK383" i="3"/>
  <c r="BK266" i="3"/>
  <c r="BK834" i="3"/>
  <c r="J748" i="3"/>
  <c r="J651" i="3"/>
  <c r="J566" i="3"/>
  <c r="J471" i="3"/>
  <c r="BK315" i="3"/>
  <c r="BK174" i="3"/>
  <c r="J753" i="3"/>
  <c r="BK720" i="3"/>
  <c r="BK454" i="3"/>
  <c r="J253" i="3"/>
  <c r="BK765" i="3"/>
  <c r="BK498" i="3"/>
  <c r="BK178" i="3"/>
  <c r="J671" i="3"/>
  <c r="J448" i="3"/>
  <c r="BK833" i="3"/>
  <c r="BK739" i="3"/>
  <c r="J610" i="3"/>
  <c r="J454" i="3"/>
  <c r="J158" i="3"/>
  <c r="BK636" i="3"/>
  <c r="J435" i="3"/>
  <c r="J194" i="4"/>
  <c r="BK153" i="4"/>
  <c r="J178" i="4"/>
  <c r="J196" i="4"/>
  <c r="BK152" i="4"/>
  <c r="BK159" i="4"/>
  <c r="BK165" i="4"/>
  <c r="BK139" i="4"/>
  <c r="J283" i="5"/>
  <c r="J176" i="5"/>
  <c r="J295" i="5"/>
  <c r="J144" i="5"/>
  <c r="J280" i="5"/>
  <c r="J158" i="5"/>
  <c r="BK300" i="5"/>
  <c r="J261" i="5"/>
  <c r="J218" i="5"/>
  <c r="J308" i="5"/>
  <c r="BK279" i="5"/>
  <c r="BK150" i="7"/>
  <c r="BK177" i="7"/>
  <c r="J162" i="7"/>
  <c r="BK204" i="7"/>
  <c r="J205" i="7"/>
  <c r="J178" i="7"/>
  <c r="J149" i="7"/>
  <c r="J203" i="7"/>
  <c r="J181" i="7"/>
  <c r="J170" i="7"/>
  <c r="J152" i="7"/>
  <c r="BK212" i="7"/>
  <c r="BK193" i="7"/>
  <c r="J168" i="7"/>
  <c r="BK148" i="7"/>
  <c r="BK132" i="7"/>
  <c r="BK156" i="8"/>
  <c r="BK185" i="8"/>
  <c r="J152" i="8"/>
  <c r="J185" i="8"/>
  <c r="J158" i="8"/>
  <c r="J180" i="8"/>
  <c r="J165" i="8"/>
  <c r="BK151" i="8"/>
  <c r="J141" i="8"/>
  <c r="J157" i="8"/>
  <c r="BK144" i="8"/>
  <c r="BK132" i="8"/>
  <c r="BK173" i="10"/>
  <c r="J130" i="10"/>
  <c r="J151" i="10"/>
  <c r="BK151" i="10"/>
  <c r="J159" i="10"/>
  <c r="BK152" i="2"/>
  <c r="J145" i="2"/>
  <c r="BK141" i="2"/>
  <c r="BK137" i="2"/>
  <c r="J130" i="2"/>
  <c r="BK728" i="3"/>
  <c r="BK663" i="3"/>
  <c r="BK557" i="3"/>
  <c r="J463" i="3"/>
  <c r="J315" i="3"/>
  <c r="BK164" i="3"/>
  <c r="J830" i="3"/>
  <c r="J776" i="3"/>
  <c r="BK694" i="3"/>
  <c r="BK659" i="3"/>
  <c r="J615" i="3"/>
  <c r="J522" i="3"/>
  <c r="J300" i="3"/>
  <c r="J198" i="3"/>
  <c r="BK750" i="3"/>
  <c r="BK724" i="3"/>
  <c r="BK610" i="3"/>
  <c r="BK544" i="3"/>
  <c r="BK399" i="3"/>
  <c r="BK261" i="3"/>
  <c r="J759" i="3"/>
  <c r="J692" i="3"/>
  <c r="J516" i="3"/>
  <c r="BK415" i="3"/>
  <c r="BK198" i="3"/>
  <c r="J591" i="3"/>
  <c r="BK319" i="3"/>
  <c r="BK815" i="3"/>
  <c r="J549" i="3"/>
  <c r="BK442" i="3"/>
  <c r="BK257" i="3"/>
  <c r="J818" i="3"/>
  <c r="J647" i="3"/>
  <c r="J340" i="3"/>
  <c r="BK761" i="3"/>
  <c r="J606" i="3"/>
  <c r="J436" i="3"/>
  <c r="BK153" i="3"/>
  <c r="J180" i="4"/>
  <c r="BK137" i="4"/>
  <c r="BK207" i="4"/>
  <c r="J176" i="4"/>
  <c r="J189" i="4"/>
  <c r="BK197" i="4"/>
  <c r="J171" i="4"/>
  <c r="BK176" i="4"/>
  <c r="J293" i="5"/>
  <c r="J224" i="5"/>
  <c r="J143" i="5"/>
  <c r="BK157" i="5"/>
  <c r="BK283" i="5"/>
  <c r="J193" i="5"/>
  <c r="BK308" i="5"/>
  <c r="BK286" i="5"/>
  <c r="BK236" i="5"/>
  <c r="BK210" i="5"/>
  <c r="BK304" i="5"/>
  <c r="J260" i="5"/>
  <c r="J221" i="5"/>
  <c r="J205" i="5"/>
  <c r="J274" i="5"/>
  <c r="BK193" i="5"/>
  <c r="BK161" i="5"/>
  <c r="J159" i="5"/>
  <c r="BK158" i="5"/>
  <c r="BK144" i="5"/>
  <c r="BK152" i="6"/>
  <c r="J147" i="6"/>
  <c r="BK149" i="6"/>
  <c r="J133" i="6"/>
  <c r="J153" i="6"/>
  <c r="BK137" i="6"/>
  <c r="J139" i="6"/>
  <c r="J193" i="7"/>
  <c r="BK146" i="7"/>
  <c r="J192" i="7"/>
  <c r="BK168" i="7"/>
  <c r="BK214" i="7"/>
  <c r="BK145" i="7"/>
  <c r="J183" i="7"/>
  <c r="J132" i="7"/>
  <c r="BK192" i="7"/>
  <c r="BK175" i="7"/>
  <c r="BK133" i="7"/>
  <c r="BK186" i="7"/>
  <c r="J182" i="8"/>
  <c r="J150" i="8"/>
  <c r="J142" i="8"/>
  <c r="J162" i="8"/>
  <c r="BK172" i="8"/>
  <c r="J159" i="8"/>
  <c r="J138" i="8"/>
  <c r="BK159" i="8"/>
  <c r="J164" i="8"/>
  <c r="F39" i="9"/>
  <c r="BD104" i="1"/>
  <c r="BK147" i="10"/>
  <c r="BK177" i="10"/>
  <c r="J132" i="10"/>
  <c r="J136" i="10"/>
  <c r="J138" i="2"/>
  <c r="BK133" i="2"/>
  <c r="J132" i="2"/>
  <c r="BK129" i="2"/>
  <c r="J129" i="2"/>
  <c r="AS100" i="1"/>
  <c r="J884" i="3"/>
  <c r="J846" i="3"/>
  <c r="BK824" i="3"/>
  <c r="BK818" i="3"/>
  <c r="BK809" i="3"/>
  <c r="J786" i="3"/>
  <c r="BK759" i="3"/>
  <c r="BK757" i="3"/>
  <c r="J749" i="3"/>
  <c r="BK742" i="3"/>
  <c r="J733" i="3"/>
  <c r="BK725" i="3"/>
  <c r="BK699" i="3"/>
  <c r="J682" i="3"/>
  <c r="J657" i="3"/>
  <c r="BK653" i="3"/>
  <c r="J589" i="3"/>
  <c r="J550" i="3"/>
  <c r="J498" i="3"/>
  <c r="J443" i="3"/>
  <c r="J398" i="3"/>
  <c r="BK291" i="3"/>
  <c r="J267" i="3"/>
  <c r="BK227" i="3"/>
  <c r="BK163" i="3"/>
  <c r="J844" i="3"/>
  <c r="J822" i="3"/>
  <c r="J793" i="3"/>
  <c r="J766" i="3"/>
  <c r="J757" i="3"/>
  <c r="BK729" i="3"/>
  <c r="J703" i="3"/>
  <c r="BK436" i="3"/>
  <c r="BK231" i="3"/>
  <c r="J825" i="3"/>
  <c r="J739" i="3"/>
  <c r="J699" i="3"/>
  <c r="J595" i="3"/>
  <c r="J559" i="3"/>
  <c r="BK478" i="3"/>
  <c r="J361" i="3"/>
  <c r="J254" i="3"/>
  <c r="J163" i="3"/>
  <c r="BK847" i="3"/>
  <c r="J726" i="3"/>
  <c r="J686" i="3"/>
  <c r="BK573" i="3"/>
  <c r="J447" i="3"/>
  <c r="J341" i="3"/>
  <c r="BK202" i="3"/>
  <c r="J159" i="3"/>
  <c r="BK799" i="3"/>
  <c r="J755" i="3"/>
  <c r="BK563" i="3"/>
  <c r="J495" i="3"/>
  <c r="BK325" i="3"/>
  <c r="BK207" i="3"/>
  <c r="BK154" i="3"/>
  <c r="J816" i="3"/>
  <c r="BK723" i="3"/>
  <c r="BK686" i="3"/>
  <c r="BK594" i="3"/>
  <c r="BK566" i="3"/>
  <c r="BK533" i="3"/>
  <c r="J502" i="3"/>
  <c r="BK340" i="3"/>
  <c r="BK290" i="3"/>
  <c r="BK175" i="3"/>
  <c r="BK846" i="3"/>
  <c r="J829" i="3"/>
  <c r="BK816" i="3"/>
  <c r="BK755" i="3"/>
  <c r="BK735" i="3"/>
  <c r="J693" i="3"/>
  <c r="BK576" i="3"/>
  <c r="J531" i="3"/>
  <c r="BK471" i="3"/>
  <c r="J383" i="3"/>
  <c r="BK256" i="3"/>
  <c r="J176" i="3"/>
  <c r="BK766" i="3"/>
  <c r="J737" i="3"/>
  <c r="BK698" i="3"/>
  <c r="BK554" i="3"/>
  <c r="BK474" i="3"/>
  <c r="J255" i="3"/>
  <c r="J181" i="4"/>
  <c r="J205" i="4"/>
  <c r="J133" i="4"/>
  <c r="BK160" i="4"/>
  <c r="J174" i="4"/>
  <c r="J172" i="4"/>
  <c r="J185" i="4"/>
  <c r="BK306" i="5"/>
  <c r="BK261" i="5"/>
  <c r="J206" i="5"/>
  <c r="J285" i="5"/>
  <c r="J312" i="5"/>
  <c r="J252" i="5"/>
  <c r="J305" i="5"/>
  <c r="J290" i="5"/>
  <c r="J222" i="5"/>
  <c r="BK311" i="5"/>
  <c r="J292" i="5"/>
  <c r="J244" i="5"/>
  <c r="BK216" i="5"/>
  <c r="BK170" i="5"/>
  <c r="J210" i="5"/>
  <c r="BK149" i="5"/>
  <c r="BK143" i="5"/>
  <c r="J154" i="6"/>
  <c r="BK148" i="6"/>
  <c r="J135" i="6"/>
  <c r="J141" i="6"/>
  <c r="J159" i="6"/>
  <c r="J148" i="6"/>
  <c r="J143" i="6"/>
  <c r="BK138" i="6"/>
  <c r="J160" i="6"/>
  <c r="BK154" i="6"/>
  <c r="J150" i="6"/>
  <c r="BK143" i="6"/>
  <c r="J140" i="6"/>
  <c r="BK135" i="6"/>
  <c r="J131" i="6"/>
  <c r="J145" i="6"/>
  <c r="J137" i="6"/>
  <c r="BK132" i="6"/>
  <c r="J206" i="7"/>
  <c r="BK198" i="7"/>
  <c r="J190" i="7"/>
  <c r="BK157" i="7"/>
  <c r="BK152" i="7"/>
  <c r="J136" i="7"/>
  <c r="BK201" i="7"/>
  <c r="BK200" i="7"/>
  <c r="BK191" i="7"/>
  <c r="J182" i="7"/>
  <c r="BK174" i="7"/>
  <c r="BK166" i="7"/>
  <c r="J158" i="7"/>
  <c r="J145" i="7"/>
  <c r="J139" i="7"/>
  <c r="BK135" i="7"/>
  <c r="BK202" i="7"/>
  <c r="J177" i="7"/>
  <c r="J169" i="7"/>
  <c r="BK162" i="7"/>
  <c r="BK144" i="7"/>
  <c r="J194" i="7"/>
  <c r="J185" i="7"/>
  <c r="BK170" i="7"/>
  <c r="J160" i="7"/>
  <c r="BK147" i="7"/>
  <c r="BK139" i="7"/>
  <c r="J204" i="7"/>
  <c r="J200" i="7"/>
  <c r="BK196" i="7"/>
  <c r="BK189" i="7"/>
  <c r="BK185" i="7"/>
  <c r="BK179" i="7"/>
  <c r="J176" i="7"/>
  <c r="BK169" i="7"/>
  <c r="J159" i="7"/>
  <c r="J153" i="7"/>
  <c r="J146" i="7"/>
  <c r="J134" i="7"/>
  <c r="J208" i="7"/>
  <c r="BK199" i="7"/>
  <c r="J173" i="7"/>
  <c r="J166" i="7"/>
  <c r="BK158" i="7"/>
  <c r="J143" i="7"/>
  <c r="BK136" i="7"/>
  <c r="BK187" i="8"/>
  <c r="BK174" i="8"/>
  <c r="J166" i="8"/>
  <c r="J147" i="8"/>
  <c r="J136" i="8"/>
  <c r="J179" i="8"/>
  <c r="BK149" i="8"/>
  <c r="BK147" i="8"/>
  <c r="BK137" i="8"/>
  <c r="J177" i="8"/>
  <c r="BK173" i="8"/>
  <c r="BK165" i="8"/>
  <c r="J155" i="8"/>
  <c r="BK188" i="8"/>
  <c r="BK179" i="8"/>
  <c r="J168" i="8"/>
  <c r="J161" i="8"/>
  <c r="J154" i="8"/>
  <c r="J146" i="8"/>
  <c r="BK134" i="8"/>
  <c r="J187" i="8"/>
  <c r="BK161" i="8"/>
  <c r="BK146" i="8"/>
  <c r="BK136" i="8"/>
  <c r="BK168" i="8"/>
  <c r="J153" i="8"/>
  <c r="J125" i="9"/>
  <c r="F37" i="9"/>
  <c r="BB104" i="1"/>
  <c r="BK156" i="10"/>
  <c r="J125" i="10"/>
  <c r="J147" i="10"/>
  <c r="J171" i="10"/>
  <c r="J156" i="10"/>
  <c r="J146" i="10"/>
  <c r="BK131" i="10"/>
  <c r="BK171" i="10"/>
  <c r="BK146" i="10"/>
  <c r="BK138" i="10"/>
  <c r="J177" i="10"/>
  <c r="BK130" i="10"/>
  <c r="J131" i="10"/>
  <c r="BK145" i="2"/>
  <c r="J143" i="2"/>
  <c r="BK138" i="2"/>
  <c r="BK132" i="2"/>
  <c r="BK892" i="3"/>
  <c r="BK890" i="3"/>
  <c r="BK836" i="3"/>
  <c r="BK813" i="3"/>
  <c r="BK751" i="3"/>
  <c r="BK722" i="3"/>
  <c r="J593" i="3"/>
  <c r="J520" i="3"/>
  <c r="J336" i="3"/>
  <c r="BK253" i="3"/>
  <c r="BK884" i="3"/>
  <c r="J774" i="3"/>
  <c r="BK719" i="3"/>
  <c r="BK341" i="3"/>
  <c r="BK176" i="3"/>
  <c r="BK786" i="3"/>
  <c r="BK740" i="3"/>
  <c r="BK667" i="3"/>
  <c r="BK567" i="3"/>
  <c r="J510" i="3"/>
  <c r="J390" i="3"/>
  <c r="J290" i="3"/>
  <c r="J203" i="3"/>
  <c r="BK158" i="3"/>
  <c r="J813" i="3"/>
  <c r="BK734" i="3"/>
  <c r="BK682" i="3"/>
  <c r="BK538" i="3"/>
  <c r="J421" i="3"/>
  <c r="J271" i="3"/>
  <c r="J194" i="3"/>
  <c r="BK825" i="3"/>
  <c r="BK780" i="3"/>
  <c r="BK571" i="3"/>
  <c r="J529" i="3"/>
  <c r="BK463" i="3"/>
  <c r="J257" i="3"/>
  <c r="BK183" i="3"/>
  <c r="BK842" i="3"/>
  <c r="BK807" i="3"/>
  <c r="BK726" i="3"/>
  <c r="BK692" i="3"/>
  <c r="BK597" i="3"/>
  <c r="BK741" i="3"/>
  <c r="J711" i="3"/>
  <c r="BK679" i="3"/>
  <c r="J539" i="3"/>
  <c r="BK522" i="3"/>
  <c r="BK434" i="3"/>
  <c r="J309" i="3"/>
  <c r="BK215" i="3"/>
  <c r="J164" i="3"/>
  <c r="BK749" i="3"/>
  <c r="BK713" i="3"/>
  <c r="J641" i="3"/>
  <c r="BK591" i="3"/>
  <c r="BK530" i="3"/>
  <c r="J329" i="3"/>
  <c r="J231" i="3"/>
  <c r="BK199" i="4"/>
  <c r="BK167" i="4"/>
  <c r="J203" i="4"/>
  <c r="BK203" i="4"/>
  <c r="BK181" i="4"/>
  <c r="BK135" i="4"/>
  <c r="J164" i="4"/>
  <c r="BK187" i="4"/>
  <c r="BK186" i="4"/>
  <c r="J300" i="5"/>
  <c r="BK214" i="5"/>
  <c r="J298" i="5"/>
  <c r="BK212" i="5"/>
  <c r="J281" i="5"/>
  <c r="BK319" i="5"/>
  <c r="J296" i="5"/>
  <c r="BK240" i="5"/>
  <c r="J201" i="5"/>
  <c r="BK296" i="5"/>
  <c r="J262" i="5"/>
  <c r="BK226" i="5"/>
  <c r="BK288" i="5"/>
  <c r="J174" i="5"/>
  <c r="J138" i="6"/>
  <c r="J151" i="7"/>
  <c r="J189" i="7"/>
  <c r="BK149" i="7"/>
  <c r="BK172" i="7"/>
  <c r="BK211" i="7"/>
  <c r="J167" i="7"/>
  <c r="J213" i="7"/>
  <c r="BK187" i="7"/>
  <c r="J164" i="7"/>
  <c r="BK209" i="7"/>
  <c r="J184" i="7"/>
  <c r="BK164" i="7"/>
  <c r="J188" i="8"/>
  <c r="BK145" i="8"/>
  <c r="BK154" i="8"/>
  <c r="J155" i="10"/>
  <c r="BK150" i="2"/>
  <c r="J144" i="2"/>
  <c r="J141" i="2"/>
  <c r="J137" i="2"/>
  <c r="J128" i="2"/>
  <c r="BK891" i="3"/>
  <c r="J888" i="3"/>
  <c r="J827" i="3"/>
  <c r="BK805" i="3"/>
  <c r="J750" i="3"/>
  <c r="J741" i="3"/>
  <c r="J694" i="3"/>
  <c r="BK647" i="3"/>
  <c r="BK523" i="3"/>
  <c r="J442" i="3"/>
  <c r="J261" i="3"/>
  <c r="J892" i="3"/>
  <c r="J815" i="3"/>
  <c r="BK733" i="3"/>
  <c r="BK657" i="3"/>
  <c r="BK601" i="3"/>
  <c r="BK575" i="3"/>
  <c r="BK529" i="3"/>
  <c r="BK487" i="3"/>
  <c r="J473" i="3"/>
  <c r="J415" i="3"/>
  <c r="J320" i="3"/>
  <c r="J291" i="3"/>
  <c r="J277" i="3"/>
  <c r="J223" i="3"/>
  <c r="J847" i="3"/>
  <c r="BK832" i="3"/>
  <c r="BK793" i="3"/>
  <c r="J751" i="3"/>
  <c r="J744" i="3"/>
  <c r="J734" i="3"/>
  <c r="J707" i="3"/>
  <c r="BK632" i="3"/>
  <c r="BK593" i="3"/>
  <c r="J573" i="3"/>
  <c r="J548" i="3"/>
  <c r="J537" i="3"/>
  <c r="J508" i="3"/>
  <c r="J474" i="3"/>
  <c r="BK416" i="3"/>
  <c r="BK336" i="3"/>
  <c r="BK320" i="3"/>
  <c r="J266" i="3"/>
  <c r="J256" i="3"/>
  <c r="J187" i="3"/>
  <c r="J172" i="3"/>
  <c r="J154" i="3"/>
  <c r="BK888" i="3"/>
  <c r="J754" i="3"/>
  <c r="BK743" i="3"/>
  <c r="J728" i="3"/>
  <c r="J723" i="3"/>
  <c r="BK687" i="3"/>
  <c r="J681" i="3"/>
  <c r="J587" i="3"/>
  <c r="BK549" i="3"/>
  <c r="BK510" i="3"/>
  <c r="BK443" i="3"/>
  <c r="J416" i="3"/>
  <c r="BK398" i="3"/>
  <c r="J286" i="3"/>
  <c r="J207" i="3"/>
  <c r="J202" i="3"/>
  <c r="BK187" i="3"/>
  <c r="BK827" i="3"/>
  <c r="J784" i="3"/>
  <c r="BK587" i="3"/>
  <c r="J543" i="3"/>
  <c r="BK421" i="3"/>
  <c r="BK255" i="3"/>
  <c r="BK194" i="3"/>
  <c r="J836" i="3"/>
  <c r="J799" i="3"/>
  <c r="BK737" i="3"/>
  <c r="J713" i="3"/>
  <c r="J645" i="3"/>
  <c r="BK582" i="3"/>
  <c r="BK539" i="3"/>
  <c r="BK504" i="3"/>
  <c r="BK417" i="3"/>
  <c r="BK305" i="3"/>
  <c r="BK277" i="3"/>
  <c r="BK254" i="3"/>
  <c r="J153" i="3"/>
  <c r="J834" i="3"/>
  <c r="J756" i="3"/>
  <c r="J729" i="3"/>
  <c r="BK703" i="3"/>
  <c r="BK641" i="3"/>
  <c r="J567" i="3"/>
  <c r="J523" i="3"/>
  <c r="BK448" i="3"/>
  <c r="BK343" i="3"/>
  <c r="BK295" i="3"/>
  <c r="J173" i="3"/>
  <c r="J765" i="3"/>
  <c r="J742" i="3"/>
  <c r="J720" i="3"/>
  <c r="J653" i="3"/>
  <c r="J582" i="3"/>
  <c r="J504" i="3"/>
  <c r="BK473" i="3"/>
  <c r="J434" i="3"/>
  <c r="BK300" i="3"/>
  <c r="J168" i="3"/>
  <c r="J201" i="4"/>
  <c r="BK189" i="4"/>
  <c r="J184" i="4"/>
  <c r="J165" i="4"/>
  <c r="J152" i="4"/>
  <c r="J139" i="4"/>
  <c r="J197" i="4"/>
  <c r="J167" i="4"/>
  <c r="J136" i="4"/>
  <c r="J200" i="4"/>
  <c r="J188" i="4"/>
  <c r="J182" i="4"/>
  <c r="J155" i="4"/>
  <c r="BK134" i="4"/>
  <c r="BK180" i="4"/>
  <c r="BK178" i="4"/>
  <c r="BK200" i="4"/>
  <c r="J195" i="4"/>
  <c r="BK182" i="4"/>
  <c r="J140" i="4"/>
  <c r="BK132" i="4"/>
  <c r="BK175" i="4"/>
  <c r="J317" i="5"/>
  <c r="BK298" i="5"/>
  <c r="J286" i="5"/>
  <c r="J278" i="5"/>
  <c r="J236" i="5"/>
  <c r="J223" i="5"/>
  <c r="BK211" i="5"/>
  <c r="J309" i="5"/>
  <c r="J303" i="5"/>
  <c r="BK290" i="5"/>
  <c r="J263" i="5"/>
  <c r="BK219" i="5"/>
  <c r="BK174" i="5"/>
  <c r="J135" i="5"/>
  <c r="J313" i="5"/>
  <c r="J288" i="5"/>
  <c r="BK262" i="5"/>
  <c r="BK218" i="5"/>
  <c r="J161" i="5"/>
  <c r="BK135" i="5"/>
  <c r="BK312" i="5"/>
  <c r="BK302" i="5"/>
  <c r="BK299" i="5"/>
  <c r="J291" i="5"/>
  <c r="BK270" i="5"/>
  <c r="BK256" i="5"/>
  <c r="J226" i="5"/>
  <c r="BK220" i="5"/>
  <c r="J216" i="5"/>
  <c r="BK206" i="5"/>
  <c r="J149" i="5"/>
  <c r="BK305" i="5"/>
  <c r="J294" i="5"/>
  <c r="J180" i="7"/>
  <c r="J174" i="7"/>
  <c r="BK163" i="7"/>
  <c r="BK156" i="7"/>
  <c r="J150" i="7"/>
  <c r="J140" i="7"/>
  <c r="BK206" i="7"/>
  <c r="J198" i="7"/>
  <c r="J191" i="7"/>
  <c r="BK182" i="7"/>
  <c r="J175" i="7"/>
  <c r="BK167" i="7"/>
  <c r="J161" i="7"/>
  <c r="J156" i="7"/>
  <c r="J147" i="7"/>
  <c r="BK137" i="7"/>
  <c r="J186" i="8"/>
  <c r="J175" i="8"/>
  <c r="J171" i="8"/>
  <c r="J149" i="8"/>
  <c r="J137" i="8"/>
  <c r="J181" i="8"/>
  <c r="BK157" i="8"/>
  <c r="BK141" i="8"/>
  <c r="BK186" i="8"/>
  <c r="BK175" i="8"/>
  <c r="BK160" i="8"/>
  <c r="BK140" i="8"/>
  <c r="J183" i="8"/>
  <c r="BK177" i="8"/>
  <c r="J169" i="8"/>
  <c r="BK166" i="8"/>
  <c r="BK164" i="8"/>
  <c r="J148" i="8"/>
  <c r="J144" i="8"/>
  <c r="J133" i="8"/>
  <c r="BK171" i="8"/>
  <c r="J163" i="8"/>
  <c r="BK150" i="8"/>
  <c r="J143" i="8"/>
  <c r="BK180" i="8"/>
  <c r="BK155" i="8"/>
  <c r="BK133" i="8"/>
  <c r="BK125" i="9"/>
  <c r="F38" i="9"/>
  <c r="BC104" i="1" s="1"/>
  <c r="BK132" i="10"/>
  <c r="J173" i="10"/>
  <c r="J145" i="10"/>
  <c r="BK167" i="10"/>
  <c r="BK159" i="10"/>
  <c r="BK140" i="10"/>
  <c r="J180" i="10"/>
  <c r="BK155" i="10"/>
  <c r="BK145" i="10"/>
  <c r="BK134" i="10"/>
  <c r="J163" i="10"/>
  <c r="BK136" i="10"/>
  <c r="J134" i="10"/>
  <c r="BK125" i="10"/>
  <c r="R131" i="2" l="1"/>
  <c r="P148" i="3"/>
  <c r="R182" i="3"/>
  <c r="P239" i="3"/>
  <c r="BK284" i="3"/>
  <c r="J284" i="3" s="1"/>
  <c r="J103" i="3" s="1"/>
  <c r="R342" i="3"/>
  <c r="R458" i="3"/>
  <c r="T497" i="3"/>
  <c r="R532" i="3"/>
  <c r="R558" i="3"/>
  <c r="BK592" i="3"/>
  <c r="J592" i="3" s="1"/>
  <c r="J112" i="3" s="1"/>
  <c r="R592" i="3"/>
  <c r="BK658" i="3"/>
  <c r="J658" i="3"/>
  <c r="J114" i="3"/>
  <c r="R658" i="3"/>
  <c r="BK712" i="3"/>
  <c r="J712" i="3" s="1"/>
  <c r="J116" i="3" s="1"/>
  <c r="P758" i="3"/>
  <c r="P785" i="3"/>
  <c r="BK808" i="3"/>
  <c r="J808" i="3"/>
  <c r="J119" i="3"/>
  <c r="BK828" i="3"/>
  <c r="J828" i="3" s="1"/>
  <c r="J120" i="3" s="1"/>
  <c r="T828" i="3"/>
  <c r="P835" i="3"/>
  <c r="P845" i="3"/>
  <c r="R845" i="3"/>
  <c r="P889" i="3"/>
  <c r="P131" i="4"/>
  <c r="BK141" i="4"/>
  <c r="J141" i="4"/>
  <c r="J101" i="4"/>
  <c r="T141" i="4"/>
  <c r="R154" i="4"/>
  <c r="R198" i="4"/>
  <c r="P181" i="5"/>
  <c r="T200" i="5"/>
  <c r="R231" i="5"/>
  <c r="T284" i="5"/>
  <c r="R130" i="6"/>
  <c r="P146" i="6"/>
  <c r="P156" i="6"/>
  <c r="P127" i="2"/>
  <c r="BK182" i="3"/>
  <c r="J182" i="3" s="1"/>
  <c r="J101" i="3" s="1"/>
  <c r="T284" i="3"/>
  <c r="BK532" i="3"/>
  <c r="J532" i="3" s="1"/>
  <c r="J110" i="3" s="1"/>
  <c r="T558" i="3"/>
  <c r="BK680" i="3"/>
  <c r="J680" i="3" s="1"/>
  <c r="J115" i="3" s="1"/>
  <c r="T758" i="3"/>
  <c r="R855" i="3"/>
  <c r="P166" i="4"/>
  <c r="P134" i="5"/>
  <c r="BK231" i="5"/>
  <c r="T264" i="5"/>
  <c r="R146" i="6"/>
  <c r="R142" i="7"/>
  <c r="R141" i="7"/>
  <c r="R210" i="7"/>
  <c r="P131" i="2"/>
  <c r="P126" i="2"/>
  <c r="P125" i="2"/>
  <c r="AU96" i="1"/>
  <c r="R148" i="3"/>
  <c r="R284" i="3"/>
  <c r="P335" i="3"/>
  <c r="T335" i="3"/>
  <c r="T458" i="3"/>
  <c r="BK596" i="3"/>
  <c r="J596" i="3" s="1"/>
  <c r="J113" i="3" s="1"/>
  <c r="T712" i="3"/>
  <c r="P808" i="3"/>
  <c r="T835" i="3"/>
  <c r="BK166" i="4"/>
  <c r="J166" i="4" s="1"/>
  <c r="J103" i="4" s="1"/>
  <c r="BK200" i="5"/>
  <c r="J200" i="5"/>
  <c r="J102" i="5" s="1"/>
  <c r="BK264" i="5"/>
  <c r="J264" i="5"/>
  <c r="J106" i="5"/>
  <c r="BK142" i="7"/>
  <c r="J142" i="7"/>
  <c r="J104" i="7" s="1"/>
  <c r="T131" i="2"/>
  <c r="BK239" i="3"/>
  <c r="J239" i="3" s="1"/>
  <c r="J102" i="3" s="1"/>
  <c r="T342" i="3"/>
  <c r="R497" i="3"/>
  <c r="P558" i="3"/>
  <c r="T592" i="3"/>
  <c r="P712" i="3"/>
  <c r="T785" i="3"/>
  <c r="P828" i="3"/>
  <c r="R835" i="3"/>
  <c r="T845" i="3"/>
  <c r="R889" i="3"/>
  <c r="R131" i="4"/>
  <c r="P154" i="4"/>
  <c r="BK198" i="4"/>
  <c r="J198" i="4" s="1"/>
  <c r="J104" i="4" s="1"/>
  <c r="BK134" i="5"/>
  <c r="J134" i="5"/>
  <c r="J100" i="5" s="1"/>
  <c r="P231" i="5"/>
  <c r="P264" i="5"/>
  <c r="BK130" i="6"/>
  <c r="J130" i="6" s="1"/>
  <c r="J102" i="6" s="1"/>
  <c r="T156" i="6"/>
  <c r="T142" i="7"/>
  <c r="T141" i="7" s="1"/>
  <c r="T130" i="8"/>
  <c r="R178" i="8"/>
  <c r="R184" i="8"/>
  <c r="R144" i="10"/>
  <c r="BK127" i="2"/>
  <c r="J127" i="2"/>
  <c r="J100" i="2"/>
  <c r="BK558" i="3"/>
  <c r="J558" i="3"/>
  <c r="J111" i="3" s="1"/>
  <c r="P592" i="3"/>
  <c r="R680" i="3"/>
  <c r="BK785" i="3"/>
  <c r="J785" i="3"/>
  <c r="J118" i="3"/>
  <c r="T855" i="3"/>
  <c r="T166" i="4"/>
  <c r="P200" i="5"/>
  <c r="R284" i="5"/>
  <c r="P130" i="6"/>
  <c r="P129" i="6" s="1"/>
  <c r="P128" i="6" s="1"/>
  <c r="AU101" i="1" s="1"/>
  <c r="R156" i="6"/>
  <c r="BK131" i="7"/>
  <c r="J131" i="7"/>
  <c r="J102" i="7"/>
  <c r="R131" i="7"/>
  <c r="R130" i="7" s="1"/>
  <c r="T210" i="7"/>
  <c r="T178" i="8"/>
  <c r="R124" i="10"/>
  <c r="BK158" i="10"/>
  <c r="J158" i="10"/>
  <c r="J101" i="10"/>
  <c r="BK131" i="2"/>
  <c r="J131" i="2" s="1"/>
  <c r="J101" i="2" s="1"/>
  <c r="BK148" i="3"/>
  <c r="J148" i="3" s="1"/>
  <c r="J100" i="3" s="1"/>
  <c r="T182" i="3"/>
  <c r="R239" i="3"/>
  <c r="T239" i="3"/>
  <c r="P342" i="3"/>
  <c r="P458" i="3"/>
  <c r="P497" i="3"/>
  <c r="P532" i="3"/>
  <c r="T532" i="3"/>
  <c r="T596" i="3"/>
  <c r="P658" i="3"/>
  <c r="P680" i="3"/>
  <c r="T680" i="3"/>
  <c r="R758" i="3"/>
  <c r="R785" i="3"/>
  <c r="R808" i="3"/>
  <c r="R828" i="3"/>
  <c r="BK835" i="3"/>
  <c r="J835" i="3"/>
  <c r="J121" i="3" s="1"/>
  <c r="P855" i="3"/>
  <c r="T889" i="3"/>
  <c r="BK131" i="4"/>
  <c r="J131" i="4" s="1"/>
  <c r="J100" i="4" s="1"/>
  <c r="T131" i="4"/>
  <c r="T130" i="4"/>
  <c r="T129" i="4" s="1"/>
  <c r="P141" i="4"/>
  <c r="BK154" i="4"/>
  <c r="J154" i="4" s="1"/>
  <c r="J102" i="4" s="1"/>
  <c r="T154" i="4"/>
  <c r="T198" i="4"/>
  <c r="BK181" i="5"/>
  <c r="BK133" i="5" s="1"/>
  <c r="J133" i="5" s="1"/>
  <c r="J99" i="5" s="1"/>
  <c r="R200" i="5"/>
  <c r="T231" i="5"/>
  <c r="T230" i="5" s="1"/>
  <c r="P284" i="5"/>
  <c r="T130" i="6"/>
  <c r="BK156" i="6"/>
  <c r="J156" i="6" s="1"/>
  <c r="J104" i="6" s="1"/>
  <c r="P142" i="7"/>
  <c r="P141" i="7" s="1"/>
  <c r="P210" i="7"/>
  <c r="P130" i="8"/>
  <c r="T184" i="8"/>
  <c r="BK124" i="10"/>
  <c r="P158" i="10"/>
  <c r="R127" i="2"/>
  <c r="P182" i="3"/>
  <c r="P284" i="3"/>
  <c r="BK335" i="3"/>
  <c r="J335" i="3"/>
  <c r="J104" i="3"/>
  <c r="R335" i="3"/>
  <c r="BK458" i="3"/>
  <c r="J458" i="3" s="1"/>
  <c r="J106" i="3" s="1"/>
  <c r="R596" i="3"/>
  <c r="T658" i="3"/>
  <c r="BK758" i="3"/>
  <c r="J758" i="3"/>
  <c r="J117" i="3"/>
  <c r="T808" i="3"/>
  <c r="BK845" i="3"/>
  <c r="J845" i="3"/>
  <c r="J122" i="3" s="1"/>
  <c r="BK889" i="3"/>
  <c r="J889" i="3"/>
  <c r="J124" i="3"/>
  <c r="R166" i="4"/>
  <c r="R134" i="5"/>
  <c r="T181" i="5"/>
  <c r="R264" i="5"/>
  <c r="T146" i="6"/>
  <c r="P131" i="7"/>
  <c r="P130" i="7"/>
  <c r="T131" i="7"/>
  <c r="T130" i="7"/>
  <c r="BK210" i="7"/>
  <c r="J210" i="7" s="1"/>
  <c r="J105" i="7" s="1"/>
  <c r="R130" i="8"/>
  <c r="R129" i="8" s="1"/>
  <c r="R128" i="8" s="1"/>
  <c r="P178" i="8"/>
  <c r="P184" i="8"/>
  <c r="T124" i="10"/>
  <c r="BK144" i="10"/>
  <c r="J144" i="10"/>
  <c r="J100" i="10" s="1"/>
  <c r="T144" i="10"/>
  <c r="R158" i="10"/>
  <c r="T127" i="2"/>
  <c r="T126" i="2"/>
  <c r="T125" i="2" s="1"/>
  <c r="T148" i="3"/>
  <c r="BK342" i="3"/>
  <c r="BK147" i="3" s="1"/>
  <c r="BK497" i="3"/>
  <c r="J497" i="3"/>
  <c r="J109" i="3"/>
  <c r="P596" i="3"/>
  <c r="R712" i="3"/>
  <c r="BK855" i="3"/>
  <c r="BK496" i="3" s="1"/>
  <c r="J496" i="3" s="1"/>
  <c r="J108" i="3" s="1"/>
  <c r="R141" i="4"/>
  <c r="P198" i="4"/>
  <c r="T134" i="5"/>
  <c r="R181" i="5"/>
  <c r="BK284" i="5"/>
  <c r="J284" i="5"/>
  <c r="J107" i="5" s="1"/>
  <c r="BK146" i="6"/>
  <c r="J146" i="6"/>
  <c r="J103" i="6" s="1"/>
  <c r="BK130" i="8"/>
  <c r="BK129" i="8" s="1"/>
  <c r="BK178" i="8"/>
  <c r="J178" i="8" s="1"/>
  <c r="J103" i="8" s="1"/>
  <c r="BK184" i="8"/>
  <c r="J184" i="8"/>
  <c r="J104" i="8" s="1"/>
  <c r="P124" i="10"/>
  <c r="P144" i="10"/>
  <c r="T158" i="10"/>
  <c r="BK151" i="2"/>
  <c r="J151" i="2"/>
  <c r="J103" i="2" s="1"/>
  <c r="BK204" i="4"/>
  <c r="J204" i="4" s="1"/>
  <c r="J106" i="4" s="1"/>
  <c r="BK202" i="4"/>
  <c r="BK129" i="4" s="1"/>
  <c r="J129" i="4" s="1"/>
  <c r="J98" i="4" s="1"/>
  <c r="BK206" i="4"/>
  <c r="J206" i="4"/>
  <c r="J107" i="4"/>
  <c r="BK228" i="5"/>
  <c r="J228" i="5" s="1"/>
  <c r="J103" i="5" s="1"/>
  <c r="BK314" i="5"/>
  <c r="J314" i="5" s="1"/>
  <c r="J108" i="5" s="1"/>
  <c r="BK316" i="5"/>
  <c r="J316" i="5"/>
  <c r="J109" i="5" s="1"/>
  <c r="BK318" i="5"/>
  <c r="J318" i="5"/>
  <c r="J110" i="5" s="1"/>
  <c r="BK139" i="10"/>
  <c r="J139" i="10"/>
  <c r="J99" i="10"/>
  <c r="BK149" i="2"/>
  <c r="J149" i="2" s="1"/>
  <c r="J102" i="2" s="1"/>
  <c r="BK494" i="3"/>
  <c r="J494" i="3" s="1"/>
  <c r="J107" i="3" s="1"/>
  <c r="BK124" i="9"/>
  <c r="J124" i="9"/>
  <c r="J100" i="9"/>
  <c r="BK179" i="10"/>
  <c r="J179" i="10" s="1"/>
  <c r="J102" i="10" s="1"/>
  <c r="F119" i="10"/>
  <c r="BF129" i="10"/>
  <c r="BF130" i="10"/>
  <c r="BF145" i="10"/>
  <c r="E85" i="10"/>
  <c r="BF134" i="10"/>
  <c r="BF146" i="10"/>
  <c r="J116" i="10"/>
  <c r="BF131" i="10"/>
  <c r="BF132" i="10"/>
  <c r="BF136" i="10"/>
  <c r="BF140" i="10"/>
  <c r="BF147" i="10"/>
  <c r="BF151" i="10"/>
  <c r="BF156" i="10"/>
  <c r="BF171" i="10"/>
  <c r="BF180" i="10"/>
  <c r="BF125" i="10"/>
  <c r="BF135" i="10"/>
  <c r="BF173" i="10"/>
  <c r="BF177" i="10"/>
  <c r="BF155" i="10"/>
  <c r="BF159" i="10"/>
  <c r="BF163" i="10"/>
  <c r="BF167" i="10"/>
  <c r="BF138" i="10"/>
  <c r="J130" i="8"/>
  <c r="J102" i="8" s="1"/>
  <c r="E110" i="9"/>
  <c r="BF125" i="9"/>
  <c r="F94" i="9"/>
  <c r="J116" i="9"/>
  <c r="E85" i="8"/>
  <c r="J93" i="8"/>
  <c r="BF132" i="8"/>
  <c r="BF134" i="8"/>
  <c r="BF135" i="8"/>
  <c r="BF136" i="8"/>
  <c r="BF148" i="8"/>
  <c r="BF149" i="8"/>
  <c r="BF156" i="8"/>
  <c r="BF158" i="8"/>
  <c r="BF161" i="8"/>
  <c r="BF166" i="8"/>
  <c r="BF171" i="8"/>
  <c r="BF183" i="8"/>
  <c r="BK141" i="7"/>
  <c r="J141" i="7" s="1"/>
  <c r="J103" i="7" s="1"/>
  <c r="F125" i="8"/>
  <c r="BF138" i="8"/>
  <c r="BF140" i="8"/>
  <c r="BF141" i="8"/>
  <c r="BF147" i="8"/>
  <c r="BF151" i="8"/>
  <c r="BF154" i="8"/>
  <c r="BF155" i="8"/>
  <c r="BF175" i="8"/>
  <c r="BF176" i="8"/>
  <c r="BF133" i="8"/>
  <c r="BF137" i="8"/>
  <c r="BF139" i="8"/>
  <c r="BF142" i="8"/>
  <c r="BF143" i="8"/>
  <c r="BF146" i="8"/>
  <c r="BF150" i="8"/>
  <c r="BF153" i="8"/>
  <c r="BF159" i="8"/>
  <c r="BF165" i="8"/>
  <c r="BF167" i="8"/>
  <c r="BF170" i="8"/>
  <c r="BF173" i="8"/>
  <c r="BF174" i="8"/>
  <c r="BF179" i="8"/>
  <c r="BF185" i="8"/>
  <c r="BF181" i="8"/>
  <c r="BF188" i="8"/>
  <c r="BF144" i="8"/>
  <c r="BF145" i="8"/>
  <c r="BF152" i="8"/>
  <c r="BF160" i="8"/>
  <c r="BF162" i="8"/>
  <c r="BF163" i="8"/>
  <c r="BF164" i="8"/>
  <c r="BF168" i="8"/>
  <c r="BF172" i="8"/>
  <c r="BF131" i="8"/>
  <c r="BF157" i="8"/>
  <c r="BF169" i="8"/>
  <c r="BF177" i="8"/>
  <c r="BF180" i="8"/>
  <c r="BF182" i="8"/>
  <c r="BF186" i="8"/>
  <c r="BF187" i="8"/>
  <c r="BK129" i="6"/>
  <c r="J129" i="6" s="1"/>
  <c r="J101" i="6" s="1"/>
  <c r="E85" i="7"/>
  <c r="F96" i="7"/>
  <c r="BF136" i="7"/>
  <c r="BF137" i="7"/>
  <c r="BF139" i="7"/>
  <c r="BF147" i="7"/>
  <c r="BF149" i="7"/>
  <c r="BF164" i="7"/>
  <c r="BF167" i="7"/>
  <c r="BF170" i="7"/>
  <c r="BF174" i="7"/>
  <c r="BF180" i="7"/>
  <c r="BF183" i="7"/>
  <c r="BF192" i="7"/>
  <c r="BF198" i="7"/>
  <c r="BF209" i="7"/>
  <c r="BF211" i="7"/>
  <c r="BF134" i="7"/>
  <c r="BF135" i="7"/>
  <c r="BF146" i="7"/>
  <c r="BF151" i="7"/>
  <c r="BF159" i="7"/>
  <c r="BF166" i="7"/>
  <c r="BF177" i="7"/>
  <c r="BF178" i="7"/>
  <c r="BF181" i="7"/>
  <c r="BF186" i="7"/>
  <c r="BF189" i="7"/>
  <c r="BF191" i="7"/>
  <c r="BF195" i="7"/>
  <c r="BF196" i="7"/>
  <c r="BF200" i="7"/>
  <c r="BF204" i="7"/>
  <c r="BF212" i="7"/>
  <c r="BF157" i="7"/>
  <c r="BF158" i="7"/>
  <c r="BF168" i="7"/>
  <c r="BF169" i="7"/>
  <c r="BF171" i="7"/>
  <c r="BF172" i="7"/>
  <c r="BF173" i="7"/>
  <c r="BF190" i="7"/>
  <c r="BF194" i="7"/>
  <c r="BF201" i="7"/>
  <c r="BF202" i="7"/>
  <c r="BF206" i="7"/>
  <c r="BF207" i="7"/>
  <c r="BF208" i="7"/>
  <c r="BF150" i="7"/>
  <c r="BF152" i="7"/>
  <c r="BF154" i="7"/>
  <c r="BF165" i="7"/>
  <c r="BF179" i="7"/>
  <c r="BF182" i="7"/>
  <c r="BF185" i="7"/>
  <c r="BF188" i="7"/>
  <c r="BF197" i="7"/>
  <c r="BF199" i="7"/>
  <c r="BF213" i="7"/>
  <c r="BF214" i="7"/>
  <c r="J123" i="7"/>
  <c r="BF132" i="7"/>
  <c r="BF143" i="7"/>
  <c r="BF144" i="7"/>
  <c r="BF145" i="7"/>
  <c r="BF148" i="7"/>
  <c r="BF155" i="7"/>
  <c r="BF156" i="7"/>
  <c r="BF160" i="7"/>
  <c r="BF175" i="7"/>
  <c r="BF184" i="7"/>
  <c r="BF187" i="7"/>
  <c r="BF193" i="7"/>
  <c r="BF203" i="7"/>
  <c r="BF205" i="7"/>
  <c r="BF133" i="7"/>
  <c r="BF140" i="7"/>
  <c r="BF153" i="7"/>
  <c r="BF161" i="7"/>
  <c r="BF162" i="7"/>
  <c r="BF163" i="7"/>
  <c r="BF176" i="7"/>
  <c r="J231" i="5"/>
  <c r="J105" i="5" s="1"/>
  <c r="F125" i="6"/>
  <c r="BF135" i="6"/>
  <c r="BF136" i="6"/>
  <c r="BF138" i="6"/>
  <c r="BF140" i="6"/>
  <c r="BF143" i="6"/>
  <c r="BF157" i="6"/>
  <c r="E114" i="6"/>
  <c r="BF131" i="6"/>
  <c r="BF133" i="6"/>
  <c r="BF134" i="6"/>
  <c r="BF142" i="6"/>
  <c r="BF145" i="6"/>
  <c r="BF147" i="6"/>
  <c r="BF148" i="6"/>
  <c r="BF150" i="6"/>
  <c r="BF153" i="6"/>
  <c r="BF158" i="6"/>
  <c r="J93" i="6"/>
  <c r="BF137" i="6"/>
  <c r="BF151" i="6"/>
  <c r="BF152" i="6"/>
  <c r="BF154" i="6"/>
  <c r="BF155" i="6"/>
  <c r="BF132" i="6"/>
  <c r="BF144" i="6"/>
  <c r="BF160" i="6"/>
  <c r="BF139" i="6"/>
  <c r="BF141" i="6"/>
  <c r="BF149" i="6"/>
  <c r="BF159" i="6"/>
  <c r="BB101" i="1"/>
  <c r="E120" i="5"/>
  <c r="F94" i="5"/>
  <c r="J126" i="5"/>
  <c r="BF176" i="5"/>
  <c r="BF182" i="5"/>
  <c r="BF213" i="5"/>
  <c r="BF216" i="5"/>
  <c r="BF218" i="5"/>
  <c r="BF219" i="5"/>
  <c r="BF236" i="5"/>
  <c r="BF240" i="5"/>
  <c r="BF256" i="5"/>
  <c r="BF260" i="5"/>
  <c r="BF261" i="5"/>
  <c r="BF279" i="5"/>
  <c r="BF280" i="5"/>
  <c r="BF299" i="5"/>
  <c r="BF143" i="5"/>
  <c r="BF158" i="5"/>
  <c r="BF206" i="5"/>
  <c r="BF211" i="5"/>
  <c r="BF215" i="5"/>
  <c r="BF248" i="5"/>
  <c r="BF270" i="5"/>
  <c r="BF278" i="5"/>
  <c r="BF281" i="5"/>
  <c r="BF283" i="5"/>
  <c r="BF286" i="5"/>
  <c r="BF310" i="5"/>
  <c r="BF135" i="5"/>
  <c r="BF157" i="5"/>
  <c r="BF170" i="5"/>
  <c r="BF193" i="5"/>
  <c r="BF212" i="5"/>
  <c r="BF221" i="5"/>
  <c r="BF223" i="5"/>
  <c r="BF225" i="5"/>
  <c r="BF227" i="5"/>
  <c r="BF229" i="5"/>
  <c r="BF262" i="5"/>
  <c r="BF282" i="5"/>
  <c r="BF285" i="5"/>
  <c r="BF292" i="5"/>
  <c r="BF293" i="5"/>
  <c r="BF298" i="5"/>
  <c r="BF302" i="5"/>
  <c r="BF303" i="5"/>
  <c r="BF304" i="5"/>
  <c r="BF305" i="5"/>
  <c r="BF306" i="5"/>
  <c r="BF308" i="5"/>
  <c r="BF309" i="5"/>
  <c r="BF311" i="5"/>
  <c r="BF317" i="5"/>
  <c r="BF319" i="5"/>
  <c r="BK130" i="4"/>
  <c r="BF144" i="5"/>
  <c r="BF149" i="5"/>
  <c r="BF156" i="5"/>
  <c r="BF174" i="5"/>
  <c r="BF210" i="5"/>
  <c r="BF214" i="5"/>
  <c r="BF232" i="5"/>
  <c r="BF274" i="5"/>
  <c r="BF290" i="5"/>
  <c r="BF295" i="5"/>
  <c r="BF296" i="5"/>
  <c r="BF297" i="5"/>
  <c r="BF300" i="5"/>
  <c r="BF301" i="5"/>
  <c r="BF313" i="5"/>
  <c r="BF315" i="5"/>
  <c r="BF154" i="5"/>
  <c r="BF159" i="5"/>
  <c r="BF161" i="5"/>
  <c r="BF205" i="5"/>
  <c r="BF220" i="5"/>
  <c r="BF222" i="5"/>
  <c r="BF226" i="5"/>
  <c r="BF244" i="5"/>
  <c r="BF252" i="5"/>
  <c r="BF291" i="5"/>
  <c r="BF307" i="5"/>
  <c r="BF150" i="5"/>
  <c r="BF201" i="5"/>
  <c r="BF224" i="5"/>
  <c r="BF263" i="5"/>
  <c r="BF265" i="5"/>
  <c r="BF287" i="5"/>
  <c r="BF288" i="5"/>
  <c r="BF294" i="5"/>
  <c r="BF312" i="5"/>
  <c r="BF135" i="4"/>
  <c r="BF136" i="4"/>
  <c r="BF159" i="4"/>
  <c r="BF164" i="4"/>
  <c r="BF167" i="4"/>
  <c r="BF180" i="4"/>
  <c r="BF188" i="4"/>
  <c r="BF194" i="4"/>
  <c r="J91" i="4"/>
  <c r="BF152" i="4"/>
  <c r="BF176" i="4"/>
  <c r="BF186" i="4"/>
  <c r="BF132" i="4"/>
  <c r="BF133" i="4"/>
  <c r="BF134" i="4"/>
  <c r="BF137" i="4"/>
  <c r="BF139" i="4"/>
  <c r="BF140" i="4"/>
  <c r="BF148" i="4"/>
  <c r="BF172" i="4"/>
  <c r="BF175" i="4"/>
  <c r="BF183" i="4"/>
  <c r="BF187" i="4"/>
  <c r="BF195" i="4"/>
  <c r="BF196" i="4"/>
  <c r="BF200" i="4"/>
  <c r="E85" i="4"/>
  <c r="F94" i="4"/>
  <c r="BF155" i="4"/>
  <c r="BF165" i="4"/>
  <c r="BF174" i="4"/>
  <c r="BF178" i="4"/>
  <c r="BF189" i="4"/>
  <c r="BF199" i="4"/>
  <c r="BF205" i="4"/>
  <c r="BF207" i="4"/>
  <c r="BF138" i="4"/>
  <c r="BF142" i="4"/>
  <c r="BF179" i="4"/>
  <c r="BF184" i="4"/>
  <c r="BF153" i="4"/>
  <c r="BF160" i="4"/>
  <c r="BF171" i="4"/>
  <c r="BF181" i="4"/>
  <c r="BF182" i="4"/>
  <c r="BF185" i="4"/>
  <c r="BF190" i="4"/>
  <c r="BF197" i="4"/>
  <c r="BF201" i="4"/>
  <c r="BF203" i="4"/>
  <c r="BK126" i="2"/>
  <c r="J126" i="2" s="1"/>
  <c r="J99" i="2" s="1"/>
  <c r="E134" i="3"/>
  <c r="BF173" i="3"/>
  <c r="BF319" i="3"/>
  <c r="BF340" i="3"/>
  <c r="BF343" i="3"/>
  <c r="BF390" i="3"/>
  <c r="BF415" i="3"/>
  <c r="BF417" i="3"/>
  <c r="BF421" i="3"/>
  <c r="BF443" i="3"/>
  <c r="BF448" i="3"/>
  <c r="BF487" i="3"/>
  <c r="BF498" i="3"/>
  <c r="BF516" i="3"/>
  <c r="BF538" i="3"/>
  <c r="BF571" i="3"/>
  <c r="BF645" i="3"/>
  <c r="BF647" i="3"/>
  <c r="BF671" i="3"/>
  <c r="BF682" i="3"/>
  <c r="BF691" i="3"/>
  <c r="BF726" i="3"/>
  <c r="BF733" i="3"/>
  <c r="BF737" i="3"/>
  <c r="BF744" i="3"/>
  <c r="BF751" i="3"/>
  <c r="BF756" i="3"/>
  <c r="BF757" i="3"/>
  <c r="BF780" i="3"/>
  <c r="BF791" i="3"/>
  <c r="BF799" i="3"/>
  <c r="BF805" i="3"/>
  <c r="BF227" i="3"/>
  <c r="BF240" i="3"/>
  <c r="BF253" i="3"/>
  <c r="BF254" i="3"/>
  <c r="BF266" i="3"/>
  <c r="BF267" i="3"/>
  <c r="BF290" i="3"/>
  <c r="BF329" i="3"/>
  <c r="BF341" i="3"/>
  <c r="BF442" i="3"/>
  <c r="BF459" i="3"/>
  <c r="BF495" i="3"/>
  <c r="BF504" i="3"/>
  <c r="BF525" i="3"/>
  <c r="BF549" i="3"/>
  <c r="BF557" i="3"/>
  <c r="BF563" i="3"/>
  <c r="BF589" i="3"/>
  <c r="BF591" i="3"/>
  <c r="BF615" i="3"/>
  <c r="BF686" i="3"/>
  <c r="BF699" i="3"/>
  <c r="BF759" i="3"/>
  <c r="BF784" i="3"/>
  <c r="BF786" i="3"/>
  <c r="BF793" i="3"/>
  <c r="BF807" i="3"/>
  <c r="BF813" i="3"/>
  <c r="BF847" i="3"/>
  <c r="J140" i="3"/>
  <c r="BF164" i="3"/>
  <c r="BF178" i="3"/>
  <c r="BF207" i="3"/>
  <c r="BF256" i="3"/>
  <c r="BF315" i="3"/>
  <c r="BF320" i="3"/>
  <c r="BF398" i="3"/>
  <c r="BF435" i="3"/>
  <c r="BF471" i="3"/>
  <c r="BF478" i="3"/>
  <c r="BF522" i="3"/>
  <c r="BF529" i="3"/>
  <c r="BF559" i="3"/>
  <c r="BF657" i="3"/>
  <c r="BF675" i="3"/>
  <c r="BF698" i="3"/>
  <c r="BF703" i="3"/>
  <c r="BF728" i="3"/>
  <c r="BF729" i="3"/>
  <c r="BF734" i="3"/>
  <c r="BF742" i="3"/>
  <c r="BF743" i="3"/>
  <c r="BF829" i="3"/>
  <c r="BF158" i="3"/>
  <c r="BF159" i="3"/>
  <c r="BF187" i="3"/>
  <c r="BF300" i="3"/>
  <c r="BF334" i="3"/>
  <c r="BF336" i="3"/>
  <c r="BF361" i="3"/>
  <c r="BF465" i="3"/>
  <c r="BF479" i="3"/>
  <c r="BF514" i="3"/>
  <c r="BF531" i="3"/>
  <c r="BF595" i="3"/>
  <c r="BF610" i="3"/>
  <c r="BF623" i="3"/>
  <c r="BF632" i="3"/>
  <c r="BF651" i="3"/>
  <c r="BF653" i="3"/>
  <c r="BF659" i="3"/>
  <c r="BF766" i="3"/>
  <c r="F94" i="3"/>
  <c r="BF175" i="3"/>
  <c r="BF198" i="3"/>
  <c r="BF223" i="3"/>
  <c r="BF235" i="3"/>
  <c r="BF261" i="3"/>
  <c r="BF295" i="3"/>
  <c r="BF313" i="3"/>
  <c r="BF325" i="3"/>
  <c r="BF383" i="3"/>
  <c r="BF430" i="3"/>
  <c r="BF434" i="3"/>
  <c r="BF436" i="3"/>
  <c r="BF463" i="3"/>
  <c r="BF502" i="3"/>
  <c r="BF520" i="3"/>
  <c r="BF537" i="3"/>
  <c r="BF543" i="3"/>
  <c r="BF554" i="3"/>
  <c r="BF576" i="3"/>
  <c r="BF593" i="3"/>
  <c r="BF594" i="3"/>
  <c r="BF597" i="3"/>
  <c r="BF606" i="3"/>
  <c r="BF694" i="3"/>
  <c r="BF711" i="3"/>
  <c r="BF735" i="3"/>
  <c r="BF740" i="3"/>
  <c r="BF741" i="3"/>
  <c r="BF755" i="3"/>
  <c r="BF816" i="3"/>
  <c r="BF818" i="3"/>
  <c r="BF825" i="3"/>
  <c r="BF830" i="3"/>
  <c r="BF833" i="3"/>
  <c r="BF884" i="3"/>
  <c r="BF153" i="3"/>
  <c r="BF154" i="3"/>
  <c r="BF176" i="3"/>
  <c r="BF211" i="3"/>
  <c r="BF215" i="3"/>
  <c r="BF231" i="3"/>
  <c r="BF255" i="3"/>
  <c r="BF257" i="3"/>
  <c r="BF271" i="3"/>
  <c r="BF286" i="3"/>
  <c r="BF291" i="3"/>
  <c r="BF454" i="3"/>
  <c r="BF523" i="3"/>
  <c r="BF530" i="3"/>
  <c r="BF539" i="3"/>
  <c r="BF548" i="3"/>
  <c r="BF550" i="3"/>
  <c r="BF582" i="3"/>
  <c r="BF636" i="3"/>
  <c r="BF641" i="3"/>
  <c r="BF663" i="3"/>
  <c r="BF681" i="3"/>
  <c r="BF692" i="3"/>
  <c r="BF693" i="3"/>
  <c r="BF719" i="3"/>
  <c r="BF720" i="3"/>
  <c r="BF727" i="3"/>
  <c r="BF738" i="3"/>
  <c r="BF754" i="3"/>
  <c r="BF797" i="3"/>
  <c r="BF809" i="3"/>
  <c r="BF815" i="3"/>
  <c r="BF846" i="3"/>
  <c r="BF163" i="3"/>
  <c r="BF168" i="3"/>
  <c r="BF172" i="3"/>
  <c r="BF174" i="3"/>
  <c r="BF183" i="3"/>
  <c r="BF194" i="3"/>
  <c r="BF202" i="3"/>
  <c r="BF203" i="3"/>
  <c r="BF285" i="3"/>
  <c r="BF305" i="3"/>
  <c r="BF309" i="3"/>
  <c r="BF447" i="3"/>
  <c r="BF508" i="3"/>
  <c r="BF533" i="3"/>
  <c r="BF544" i="3"/>
  <c r="BF566" i="3"/>
  <c r="BF587" i="3"/>
  <c r="BF667" i="3"/>
  <c r="BF687" i="3"/>
  <c r="BF707" i="3"/>
  <c r="BF721" i="3"/>
  <c r="BF722" i="3"/>
  <c r="BF723" i="3"/>
  <c r="BF724" i="3"/>
  <c r="BF725" i="3"/>
  <c r="BF748" i="3"/>
  <c r="BF749" i="3"/>
  <c r="BF750" i="3"/>
  <c r="BF753" i="3"/>
  <c r="BF760" i="3"/>
  <c r="BF761" i="3"/>
  <c r="BF774" i="3"/>
  <c r="BF827" i="3"/>
  <c r="BF834" i="3"/>
  <c r="BF842" i="3"/>
  <c r="BF844" i="3"/>
  <c r="BF891" i="3"/>
  <c r="BF149" i="3"/>
  <c r="BF219" i="3"/>
  <c r="BF277" i="3"/>
  <c r="BF304" i="3"/>
  <c r="BF399" i="3"/>
  <c r="BF416" i="3"/>
  <c r="BF473" i="3"/>
  <c r="BF474" i="3"/>
  <c r="BF510" i="3"/>
  <c r="BF567" i="3"/>
  <c r="BF573" i="3"/>
  <c r="BF575" i="3"/>
  <c r="BF601" i="3"/>
  <c r="BF679" i="3"/>
  <c r="BF713" i="3"/>
  <c r="BF736" i="3"/>
  <c r="BF739" i="3"/>
  <c r="BF765" i="3"/>
  <c r="BF776" i="3"/>
  <c r="BF822" i="3"/>
  <c r="BF824" i="3"/>
  <c r="BF832" i="3"/>
  <c r="BF836" i="3"/>
  <c r="BF856" i="3"/>
  <c r="BF888" i="3"/>
  <c r="BF890" i="3"/>
  <c r="BF892" i="3"/>
  <c r="BB96" i="1"/>
  <c r="BC96" i="1"/>
  <c r="E85" i="2"/>
  <c r="J91" i="2"/>
  <c r="F94" i="2"/>
  <c r="BF128" i="2"/>
  <c r="BF129" i="2"/>
  <c r="BF130" i="2"/>
  <c r="BF132" i="2"/>
  <c r="BF133" i="2"/>
  <c r="BF137" i="2"/>
  <c r="BF138" i="2"/>
  <c r="BF140" i="2"/>
  <c r="BF141" i="2"/>
  <c r="BF143" i="2"/>
  <c r="BF144" i="2"/>
  <c r="BF145" i="2"/>
  <c r="BF150" i="2"/>
  <c r="BF152" i="2"/>
  <c r="AV96" i="1"/>
  <c r="BD96" i="1"/>
  <c r="AZ96" i="1"/>
  <c r="F37" i="3"/>
  <c r="BB97" i="1" s="1"/>
  <c r="F39" i="7"/>
  <c r="BB102" i="1" s="1"/>
  <c r="J37" i="8"/>
  <c r="AV103" i="1"/>
  <c r="F40" i="8"/>
  <c r="BC103" i="1"/>
  <c r="F37" i="10"/>
  <c r="BD105" i="1" s="1"/>
  <c r="F39" i="4"/>
  <c r="BD98" i="1" s="1"/>
  <c r="J35" i="5"/>
  <c r="AV99" i="1"/>
  <c r="F37" i="6"/>
  <c r="AZ101" i="1"/>
  <c r="F41" i="6"/>
  <c r="BD101" i="1" s="1"/>
  <c r="F37" i="7"/>
  <c r="AZ102" i="1" s="1"/>
  <c r="F41" i="8"/>
  <c r="BD103" i="1" s="1"/>
  <c r="F33" i="10"/>
  <c r="AZ105" i="1"/>
  <c r="J35" i="3"/>
  <c r="AV97" i="1" s="1"/>
  <c r="AS95" i="1"/>
  <c r="AS94" i="1" s="1"/>
  <c r="F37" i="4"/>
  <c r="BB98" i="1" s="1"/>
  <c r="F35" i="4"/>
  <c r="AZ98" i="1"/>
  <c r="F38" i="4"/>
  <c r="BC98" i="1" s="1"/>
  <c r="F37" i="5"/>
  <c r="BB99" i="1" s="1"/>
  <c r="F35" i="5"/>
  <c r="AZ99" i="1" s="1"/>
  <c r="F38" i="5"/>
  <c r="BC99" i="1"/>
  <c r="F40" i="6"/>
  <c r="BC101" i="1" s="1"/>
  <c r="J37" i="7"/>
  <c r="AV102" i="1" s="1"/>
  <c r="F40" i="7"/>
  <c r="BC102" i="1" s="1"/>
  <c r="F37" i="8"/>
  <c r="AZ103" i="1"/>
  <c r="F39" i="8"/>
  <c r="BB103" i="1" s="1"/>
  <c r="F35" i="9"/>
  <c r="AZ104" i="1" s="1"/>
  <c r="F35" i="10"/>
  <c r="BB105" i="1" s="1"/>
  <c r="J35" i="4"/>
  <c r="AV98" i="1"/>
  <c r="F39" i="5"/>
  <c r="BD99" i="1" s="1"/>
  <c r="J37" i="6"/>
  <c r="AV101" i="1" s="1"/>
  <c r="F41" i="7"/>
  <c r="BD102" i="1" s="1"/>
  <c r="J36" i="9"/>
  <c r="AW104" i="1" s="1"/>
  <c r="AT104" i="1" s="1"/>
  <c r="J33" i="10"/>
  <c r="AV105" i="1" s="1"/>
  <c r="F38" i="3"/>
  <c r="BC97" i="1" s="1"/>
  <c r="F36" i="10"/>
  <c r="BC105" i="1"/>
  <c r="F35" i="3"/>
  <c r="AZ97" i="1" s="1"/>
  <c r="F39" i="3"/>
  <c r="BD97" i="1" s="1"/>
  <c r="BK128" i="8" l="1"/>
  <c r="J128" i="8" s="1"/>
  <c r="J34" i="8" s="1"/>
  <c r="J129" i="8"/>
  <c r="J101" i="8" s="1"/>
  <c r="J202" i="4"/>
  <c r="J105" i="4" s="1"/>
  <c r="J855" i="3"/>
  <c r="J123" i="3" s="1"/>
  <c r="J342" i="3"/>
  <c r="J105" i="3" s="1"/>
  <c r="J181" i="5"/>
  <c r="J101" i="5" s="1"/>
  <c r="P129" i="8"/>
  <c r="P128" i="8"/>
  <c r="AU103" i="1" s="1"/>
  <c r="T147" i="3"/>
  <c r="T129" i="7"/>
  <c r="R130" i="4"/>
  <c r="R129" i="4" s="1"/>
  <c r="R230" i="5"/>
  <c r="P496" i="3"/>
  <c r="R123" i="10"/>
  <c r="R122" i="10" s="1"/>
  <c r="P230" i="5"/>
  <c r="R496" i="3"/>
  <c r="P133" i="5"/>
  <c r="P132" i="5" s="1"/>
  <c r="AU99" i="1" s="1"/>
  <c r="BK146" i="3"/>
  <c r="J146" i="3" s="1"/>
  <c r="R129" i="6"/>
  <c r="R128" i="6"/>
  <c r="P130" i="4"/>
  <c r="P129" i="4" s="1"/>
  <c r="AU98" i="1" s="1"/>
  <c r="T123" i="10"/>
  <c r="T122" i="10" s="1"/>
  <c r="T129" i="6"/>
  <c r="T128" i="6"/>
  <c r="R129" i="7"/>
  <c r="T496" i="3"/>
  <c r="P123" i="10"/>
  <c r="P122" i="10" s="1"/>
  <c r="AU105" i="1" s="1"/>
  <c r="T133" i="5"/>
  <c r="T132" i="5" s="1"/>
  <c r="R133" i="5"/>
  <c r="R132" i="5"/>
  <c r="P129" i="7"/>
  <c r="AU102" i="1" s="1"/>
  <c r="T129" i="8"/>
  <c r="T128" i="8"/>
  <c r="BK230" i="5"/>
  <c r="J230" i="5" s="1"/>
  <c r="J104" i="5" s="1"/>
  <c r="P147" i="3"/>
  <c r="P146" i="3"/>
  <c r="AU97" i="1" s="1"/>
  <c r="BK123" i="10"/>
  <c r="BK122" i="10"/>
  <c r="J122" i="10"/>
  <c r="J96" i="10" s="1"/>
  <c r="R147" i="3"/>
  <c r="R126" i="2"/>
  <c r="R125" i="2"/>
  <c r="BK123" i="9"/>
  <c r="J123" i="9"/>
  <c r="J99" i="9" s="1"/>
  <c r="J124" i="10"/>
  <c r="J98" i="10" s="1"/>
  <c r="BK130" i="7"/>
  <c r="J130" i="7"/>
  <c r="J101" i="7"/>
  <c r="AG103" i="1"/>
  <c r="J100" i="8"/>
  <c r="BK129" i="7"/>
  <c r="J129" i="7"/>
  <c r="J100" i="7" s="1"/>
  <c r="BK128" i="6"/>
  <c r="J128" i="6"/>
  <c r="J100" i="6"/>
  <c r="J130" i="4"/>
  <c r="J99" i="4"/>
  <c r="J147" i="3"/>
  <c r="J99" i="3"/>
  <c r="BK125" i="2"/>
  <c r="J125" i="2"/>
  <c r="J32" i="2" s="1"/>
  <c r="AG96" i="1" s="1"/>
  <c r="J36" i="2"/>
  <c r="AW96" i="1"/>
  <c r="AT96" i="1" s="1"/>
  <c r="J32" i="4"/>
  <c r="AG98" i="1" s="1"/>
  <c r="F36" i="5"/>
  <c r="BA99" i="1" s="1"/>
  <c r="F38" i="7"/>
  <c r="BA102" i="1" s="1"/>
  <c r="AZ100" i="1"/>
  <c r="AV100" i="1" s="1"/>
  <c r="F36" i="9"/>
  <c r="BA104" i="1" s="1"/>
  <c r="F36" i="3"/>
  <c r="BA97" i="1"/>
  <c r="F36" i="2"/>
  <c r="BA96" i="1" s="1"/>
  <c r="J36" i="5"/>
  <c r="AW99" i="1" s="1"/>
  <c r="AT99" i="1" s="1"/>
  <c r="BB100" i="1"/>
  <c r="F38" i="8"/>
  <c r="BA103" i="1" s="1"/>
  <c r="F34" i="10"/>
  <c r="BA105" i="1" s="1"/>
  <c r="J36" i="3"/>
  <c r="AW97" i="1" s="1"/>
  <c r="AT97" i="1" s="1"/>
  <c r="F36" i="4"/>
  <c r="BA98" i="1"/>
  <c r="J38" i="6"/>
  <c r="AW101" i="1"/>
  <c r="AT101" i="1" s="1"/>
  <c r="BC100" i="1"/>
  <c r="AY100" i="1" s="1"/>
  <c r="BD100" i="1"/>
  <c r="J34" i="10"/>
  <c r="AW105" i="1"/>
  <c r="AT105" i="1" s="1"/>
  <c r="J36" i="4"/>
  <c r="AW98" i="1" s="1"/>
  <c r="AT98" i="1" s="1"/>
  <c r="J38" i="7"/>
  <c r="AW102" i="1"/>
  <c r="AT102" i="1" s="1"/>
  <c r="F38" i="6"/>
  <c r="BA101" i="1" s="1"/>
  <c r="J38" i="8"/>
  <c r="AW103" i="1" s="1"/>
  <c r="AT103" i="1" s="1"/>
  <c r="AN103" i="1" s="1"/>
  <c r="J98" i="3" l="1"/>
  <c r="J32" i="3"/>
  <c r="AG97" i="1" s="1"/>
  <c r="BK132" i="5"/>
  <c r="J132" i="5" s="1"/>
  <c r="J32" i="5" s="1"/>
  <c r="AG99" i="1" s="1"/>
  <c r="R146" i="3"/>
  <c r="T146" i="3"/>
  <c r="J123" i="10"/>
  <c r="J97" i="10"/>
  <c r="BK122" i="9"/>
  <c r="J122" i="9" s="1"/>
  <c r="J98" i="9" s="1"/>
  <c r="J43" i="8"/>
  <c r="AN99" i="1"/>
  <c r="J98" i="5"/>
  <c r="AN98" i="1"/>
  <c r="J41" i="5"/>
  <c r="AN97" i="1"/>
  <c r="J41" i="4"/>
  <c r="AN96" i="1"/>
  <c r="J98" i="2"/>
  <c r="J41" i="3"/>
  <c r="J41" i="2"/>
  <c r="J30" i="10"/>
  <c r="AG105" i="1"/>
  <c r="J34" i="6"/>
  <c r="AG101" i="1" s="1"/>
  <c r="BB95" i="1"/>
  <c r="AX95" i="1"/>
  <c r="AU100" i="1"/>
  <c r="AU95" i="1"/>
  <c r="AU94" i="1" s="1"/>
  <c r="J34" i="7"/>
  <c r="AG102" i="1" s="1"/>
  <c r="AN102" i="1" s="1"/>
  <c r="BD95" i="1"/>
  <c r="AZ95" i="1"/>
  <c r="AV95" i="1"/>
  <c r="AX100" i="1"/>
  <c r="BA100" i="1"/>
  <c r="AW100" i="1"/>
  <c r="AT100" i="1"/>
  <c r="BC95" i="1"/>
  <c r="AY95" i="1"/>
  <c r="J39" i="10" l="1"/>
  <c r="J43" i="7"/>
  <c r="J43" i="6"/>
  <c r="AN101" i="1"/>
  <c r="AN105" i="1"/>
  <c r="AZ94" i="1"/>
  <c r="W29" i="1"/>
  <c r="BD94" i="1"/>
  <c r="W33" i="1" s="1"/>
  <c r="J32" i="9"/>
  <c r="AG104" i="1"/>
  <c r="BA95" i="1"/>
  <c r="AW95" i="1"/>
  <c r="AT95" i="1"/>
  <c r="BC94" i="1"/>
  <c r="W32" i="1"/>
  <c r="BB94" i="1"/>
  <c r="W31" i="1"/>
  <c r="AG100" i="1"/>
  <c r="J41" i="9" l="1"/>
  <c r="AN100" i="1"/>
  <c r="AN104" i="1"/>
  <c r="AG95" i="1"/>
  <c r="AG94" i="1"/>
  <c r="AK26" i="1"/>
  <c r="BA94" i="1"/>
  <c r="W30" i="1"/>
  <c r="AX94" i="1"/>
  <c r="AY94" i="1"/>
  <c r="AV94" i="1"/>
  <c r="AK29" i="1"/>
  <c r="AN95" i="1" l="1"/>
  <c r="AW94" i="1"/>
  <c r="AK30" i="1"/>
  <c r="AK35" i="1"/>
  <c r="AT94" i="1" l="1"/>
  <c r="AN94" i="1"/>
</calcChain>
</file>

<file path=xl/sharedStrings.xml><?xml version="1.0" encoding="utf-8"?>
<sst xmlns="http://schemas.openxmlformats.org/spreadsheetml/2006/main" count="15604" uniqueCount="2229">
  <si>
    <t>Export Komplet</t>
  </si>
  <si>
    <t/>
  </si>
  <si>
    <t>2.0</t>
  </si>
  <si>
    <t>ZAMOK</t>
  </si>
  <si>
    <t>False</t>
  </si>
  <si>
    <t>{91b2a341-dd2c-4963-a06b-68522111e3be}</t>
  </si>
  <si>
    <t>0,01</t>
  </si>
  <si>
    <t>23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</si>
  <si>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</si>
  <si>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</si>
  <si>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</si>
  <si>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</si>
  <si>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</si>
  <si>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2024_S_651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</si>
  <si>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</si>
  <si>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</si>
  <si>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Prestavba RD a HB na multifunkčný objekt s ubytovacou jednotkou</t>
  </si>
  <si>
    <t>JKSO:</t>
  </si>
  <si>
    <t>KS:</t>
  </si>
  <si>
    <t>Miesto:</t>
  </si>
  <si>
    <t>Matúškovo</t>
  </si>
  <si>
    <t>Dátum:</t>
  </si>
  <si>
    <t>Objednávateľ:</t>
  </si>
  <si>
    <t>IČO:</t>
  </si>
  <si>
    <t>KO Box Club Galanta, Stavbárska 1044/1, Galanta</t>
  </si>
  <si>
    <t>IČ DPH:</t>
  </si>
  <si>
    <t>Zhotoviteľ:</t>
  </si>
  <si>
    <t>Vyplň údaj</t>
  </si>
  <si>
    <t>Projektant:</t>
  </si>
  <si>
    <t>HR-PROJECT s.r.o.</t>
  </si>
  <si>
    <t>True</t>
  </si>
  <si>
    <t>Spracovateľ:</t>
  </si>
  <si>
    <t>Vladimír Pilnik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</si>
  <si>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</si>
  <si>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</si>
  <si>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</si>
  <si>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</si>
  <si>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</si>
  <si>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</si>
  <si>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</si>
  <si>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</si>
  <si>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</si>
  <si>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</si>
  <si>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</si>
  <si>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</si>
  <si>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</si>
  <si>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</si>
  <si>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</si>
  <si>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</si>
  <si>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</si>
  <si>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</si>
  <si>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</si>
  <si>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</si>
  <si>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</si>
  <si>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</si>
  <si>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</si>
  <si>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</si>
  <si>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</si>
  <si>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</si>
  <si>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</si>
  <si>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</si>
  <si>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</si>
  <si>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</si>
  <si>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</si>
  <si>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</si>
  <si>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</si>
  <si>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</si>
  <si>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</si>
  <si>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</si>
  <si>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</si>
  <si>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</si>
  <si>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</si>
  <si>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</si>
  <si>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</si>
  <si>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</si>
  <si>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</si>
  <si>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</si>
  <si>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</si>
  <si>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SO01</t>
  </si>
  <si>
    <t>Multifunkčný objekt s ubytovacou jednotkou</t>
  </si>
  <si>
    <t>STA</t>
  </si>
  <si>
    <t>1</t>
  </si>
  <si>
    <t>{549fd88a-c30f-4585-a5bb-ca74cd4b5544}</t>
  </si>
  <si>
    <t>/</t>
  </si>
  <si>
    <t>01</t>
  </si>
  <si>
    <t>Búracie práce</t>
  </si>
  <si>
    <t>Časť</t>
  </si>
  <si>
    <t>2</t>
  </si>
  <si>
    <t>{d4e6084b-1164-48e0-9769-1dbd848f7467}</t>
  </si>
  <si>
    <t>02</t>
  </si>
  <si>
    <t>Architektonicko-stavebné riešenie</t>
  </si>
  <si>
    <t>{ee220014-6209-4d75-a2cb-4252ae475880}</t>
  </si>
  <si>
    <t>03</t>
  </si>
  <si>
    <t>Vykurovanie + vetranie</t>
  </si>
  <si>
    <t>{77841432-0e76-44aa-859b-b25c77c6d776}</t>
  </si>
  <si>
    <t>04</t>
  </si>
  <si>
    <t>Zdravotechnika + prípojky</t>
  </si>
  <si>
    <t>{c736e6cf-c9f6-445a-a222-930d3d6cef35}</t>
  </si>
  <si>
    <t>05</t>
  </si>
  <si>
    <t>Elektroinštalácia</t>
  </si>
  <si>
    <t>{5b6b5a80-dc2f-428c-8a90-d81826fbcabc}</t>
  </si>
  <si>
    <t>NN rozvody</t>
  </si>
  <si>
    <t>3</t>
  </si>
  <si>
    <t>{9a3685c8-9bbb-4709-a1f4-1c446c3ad42c}</t>
  </si>
  <si>
    <t>Svetelná a zásuvková elektroinštalácia</t>
  </si>
  <si>
    <t>{10ccd80e-33ed-415e-b08e-4b965aef4abb}</t>
  </si>
  <si>
    <t>Bleskozvodná a uzemňovacia sústava</t>
  </si>
  <si>
    <t>{bd6b4584-979d-47dc-989d-1dadb1186c2c}</t>
  </si>
  <si>
    <t>06</t>
  </si>
  <si>
    <t>FVE</t>
  </si>
  <si>
    <t>{c390dddb-0fc8-4492-a031-5df886163472}</t>
  </si>
  <si>
    <t>SO02</t>
  </si>
  <si>
    <t>Vnútroareálové spevnené plochy</t>
  </si>
  <si>
    <t>{2bca87e0-3919-4b8f-a9b3-9a5aba2b4b2e}</t>
  </si>
  <si>
    <t>KRYCÍ LIST ROZPOČTU</t>
  </si>
  <si>
    <t>Objekt:</t>
  </si>
  <si>
    <t>SO01 - Multifunkčný objekt s ubytovacou jednotkou</t>
  </si>
  <si>
    <t>Časť:</t>
  </si>
  <si>
    <t>01 - Búracie práce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</si>
  <si>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</si>
  <si>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</si>
  <si>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</si>
  <si>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</si>
  <si>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</si>
  <si>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</si>
  <si>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</si>
  <si>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9 - Ostatné konštrukcie a práce-búranie</t>
  </si>
  <si>
    <t>HZS - Hodinové zúčtovacie sadzby</t>
  </si>
  <si>
    <t>VRN - Investičné náklady neobsiahnuté v cenách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</si>
  <si>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</si>
  <si>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</si>
  <si>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</si>
  <si>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</si>
  <si>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</si>
  <si>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</si>
  <si>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</si>
  <si>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</si>
  <si>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</si>
  <si>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</si>
  <si>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</si>
  <si>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</si>
  <si>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</si>
  <si>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</si>
  <si>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</si>
  <si>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</si>
  <si>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</si>
  <si>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113106612.S</t>
  </si>
  <si>
    <t>Rozoberanie zámkovej dlažby všetkých druhov v ploche nad 20 m2,  -0,26000t</t>
  </si>
  <si>
    <t>m2</t>
  </si>
  <si>
    <t>4</t>
  </si>
  <si>
    <t>-1005154293</t>
  </si>
  <si>
    <t>113107122.S</t>
  </si>
  <si>
    <t>Odstránenie krytu v ploche do 200 m2 z kameniva hrubého drveného, hr.100 do 200 mm,  -0,23500t</t>
  </si>
  <si>
    <t>680093194</t>
  </si>
  <si>
    <t>113107131.S</t>
  </si>
  <si>
    <t>Odstránenie krytu v ploche do 200 m2 z betónu prostého, hr. vrstvy do 150 mm,  -0,22500t</t>
  </si>
  <si>
    <t>805686652</t>
  </si>
  <si>
    <t>9</t>
  </si>
  <si>
    <t>Ostatné konštrukcie a práce-búranie</t>
  </si>
  <si>
    <t>961055111.S</t>
  </si>
  <si>
    <t>Búranie základov alebo vybúranie otvorov plochy nad 4 m2 v základoch železobetónových,  -2,40000t</t>
  </si>
  <si>
    <t>m3</t>
  </si>
  <si>
    <t>565666362</t>
  </si>
  <si>
    <t>5</t>
  </si>
  <si>
    <t>965042241.S</t>
  </si>
  <si>
    <t>Búranie podkladov pod dlažby, liatych dlažieb a mazanín,betón,liaty asfalt hr.nad 100 mm, plochy nad 4 m2 -2,20000t</t>
  </si>
  <si>
    <t>-1172204754</t>
  </si>
  <si>
    <t>VV</t>
  </si>
  <si>
    <t xml:space="preserve">Výmera </t>
  </si>
  <si>
    <t>253,58*0,2</t>
  </si>
  <si>
    <t>Súčet</t>
  </si>
  <si>
    <t>6</t>
  </si>
  <si>
    <t>979081111.S</t>
  </si>
  <si>
    <t>Odvoz sutiny a vybúraných hmôt na skládku do 1 km</t>
  </si>
  <si>
    <t>t</t>
  </si>
  <si>
    <t>1409026244</t>
  </si>
  <si>
    <t>7</t>
  </si>
  <si>
    <t>979081121.S</t>
  </si>
  <si>
    <t>Odvoz sutiny a vybúraných hmôt na skládku za každý ďalší 1 km</t>
  </si>
  <si>
    <t>1258345479</t>
  </si>
  <si>
    <t>540,665*29 'Prepočítané koeficientom množstva</t>
  </si>
  <si>
    <t>8</t>
  </si>
  <si>
    <t>979082111.S</t>
  </si>
  <si>
    <t>Vnútrostavenisková doprava sutiny a vybúraných hmôt do 10 m</t>
  </si>
  <si>
    <t>-807031109</t>
  </si>
  <si>
    <t>979082121.S</t>
  </si>
  <si>
    <t>Vnútrostavenisková doprava sutiny a vybúraných hmôt za každých ďalších 5 m</t>
  </si>
  <si>
    <t>-2040668402</t>
  </si>
  <si>
    <t>540,665*5 'Prepočítané koeficientom množstva</t>
  </si>
  <si>
    <t>10</t>
  </si>
  <si>
    <t>979089012.S</t>
  </si>
  <si>
    <t>Poplatok za skládku - betón, tehly, dlaždice (17 01) ostatné</t>
  </si>
  <si>
    <t>-2011743894</t>
  </si>
  <si>
    <t>11</t>
  </si>
  <si>
    <t>979089715.S</t>
  </si>
  <si>
    <t>Prenájom kontajneru 16 m3</t>
  </si>
  <si>
    <t>ks</t>
  </si>
  <si>
    <t>-534086360</t>
  </si>
  <si>
    <t>12</t>
  </si>
  <si>
    <t>981012412.S</t>
  </si>
  <si>
    <t>Demolácia budov iným spôsobom z tehál, kameňa a pod. na MC, prostého betónu, s podielom konštrukcií do 15 %,  -0,26000t</t>
  </si>
  <si>
    <t>415286475</t>
  </si>
  <si>
    <t>253,58*4,5</t>
  </si>
  <si>
    <t>HZS</t>
  </si>
  <si>
    <t>Hodinové zúčtovacie sadzby</t>
  </si>
  <si>
    <t>13</t>
  </si>
  <si>
    <t>HZS000110.R</t>
  </si>
  <si>
    <t>Búracie práce pomocné rôzne nešepcifikované</t>
  </si>
  <si>
    <t>hod</t>
  </si>
  <si>
    <t>512</t>
  </si>
  <si>
    <t>5416776</t>
  </si>
  <si>
    <t>VRN</t>
  </si>
  <si>
    <t>Investičné náklady neobsiahnuté v cenách</t>
  </si>
  <si>
    <t>14</t>
  </si>
  <si>
    <t>001410.R</t>
  </si>
  <si>
    <t>Ostatné náklady stavby - nešpecifokované búracie práce neobsiahnuté v rozpočte - 10%</t>
  </si>
  <si>
    <t>%</t>
  </si>
  <si>
    <t>1024</t>
  </si>
  <si>
    <t>996036913</t>
  </si>
  <si>
    <t>02 - Architektonicko-stavebné riešenie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</si>
  <si>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</si>
  <si>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</si>
  <si>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</si>
  <si>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5 - Komunikácie</t>
  </si>
  <si>
    <t xml:space="preserve">    6 - Úpravy povrchov, podlahy, osadenie</t>
  </si>
  <si>
    <t xml:space="preserve">    99 - Presun hmôt HSV</t>
  </si>
  <si>
    <t>PSV - Práce a dodávky PSV</t>
  </si>
  <si>
    <t xml:space="preserve">    711 - Izolácie proti vode a vlhkosti</t>
  </si>
  <si>
    <t xml:space="preserve">    712 - Izolácie striech, povlakové krytiny</t>
  </si>
  <si>
    <t xml:space="preserve">    713 - Izolácie tepelné</t>
  </si>
  <si>
    <t xml:space="preserve">    722 - Zdravotechnika - vnútorný vodovod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</si>
  <si>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</si>
  <si>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</si>
  <si>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</si>
  <si>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</si>
  <si>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</si>
  <si>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</si>
  <si>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775 - Podlahy vlysové a parketové</t>
  </si>
  <si>
    <t xml:space="preserve">    776 - Podlahy povlakové</t>
  </si>
  <si>
    <t xml:space="preserve">    781 - Obklady</t>
  </si>
  <si>
    <t xml:space="preserve">    783 - Nátery</t>
  </si>
  <si>
    <t xml:space="preserve">    784 - Maľby</t>
  </si>
  <si>
    <t>122201101.S</t>
  </si>
  <si>
    <t>Odkopávka a prekopávka nezapažená v hornine 3, do 100 m3</t>
  </si>
  <si>
    <t>487777706</t>
  </si>
  <si>
    <t>0,15*(12*31,22)*1,05</t>
  </si>
  <si>
    <t>122201109.S</t>
  </si>
  <si>
    <t>Odkopávky a prekopávky nezapažené. Príplatok k cenám za lepivosť horniny 3</t>
  </si>
  <si>
    <t>-841914454</t>
  </si>
  <si>
    <t>131201101.S</t>
  </si>
  <si>
    <t>Výkop nezapaženej jamy v hornine 3, do 100 m3</t>
  </si>
  <si>
    <t>-824004745</t>
  </si>
  <si>
    <t>0,7*2*1,6*4*1,05</t>
  </si>
  <si>
    <t>131201109.S</t>
  </si>
  <si>
    <t>Hĺbenie nezapažených jám a zárezov. Príplatok za lepivosť horniny 3</t>
  </si>
  <si>
    <t>-939632654</t>
  </si>
  <si>
    <t>132201201.S</t>
  </si>
  <si>
    <t>Výkop ryhy šírky 600-2000mm horn.3 do 100m3</t>
  </si>
  <si>
    <t>1641398909</t>
  </si>
  <si>
    <t>0,7*0,8*(30,22+8,6+3,25+10,1-0,8+5,807+0,838+0,425+5,214+0,25+1,686+8,32-2*2)*1,05</t>
  </si>
  <si>
    <t>132201209.S</t>
  </si>
  <si>
    <t>Príplatok k cenám za lepivosť pri hĺbení rýh š. nad 600 do 2 000 mm zapaž. i nezapažených, s urovnaním dna v hornine 3</t>
  </si>
  <si>
    <t>1911044528</t>
  </si>
  <si>
    <t>162201101.S</t>
  </si>
  <si>
    <t>Vodorovné premiestnenie výkopku z horniny 1-4 do 20m</t>
  </si>
  <si>
    <t>-1568926343</t>
  </si>
  <si>
    <t>59,006+9,408+41,107</t>
  </si>
  <si>
    <t>162501102.S</t>
  </si>
  <si>
    <t>Vodorovné premiestnenie výkopku po spevnenej ceste z horniny tr.1-4, do 100 m3 na vzdialenosť do 3000 m</t>
  </si>
  <si>
    <t>-535685524</t>
  </si>
  <si>
    <t>109,521-16,428</t>
  </si>
  <si>
    <t>162501105.S</t>
  </si>
  <si>
    <t>Vodorovné premiestnenie výkopku po spevnenej ceste z horniny tr.1-4, do 100 m3, príplatok k cene za každých ďalšich a začatých 1000 m</t>
  </si>
  <si>
    <t>-607119225</t>
  </si>
  <si>
    <t>166101101.S</t>
  </si>
  <si>
    <t>Prehodenie neuľahnutého výkopku z horniny 1 až 4</t>
  </si>
  <si>
    <t>316758315</t>
  </si>
  <si>
    <t>167101101.S</t>
  </si>
  <si>
    <t>Nakladanie neuľahnutého výkopku z hornín tr.1-4 do 100 m3</t>
  </si>
  <si>
    <t>951786073</t>
  </si>
  <si>
    <t>171201201.S</t>
  </si>
  <si>
    <t>Uloženie sypaniny na skládky do 100 m3</t>
  </si>
  <si>
    <t>463333179</t>
  </si>
  <si>
    <t>171209002.S</t>
  </si>
  <si>
    <t>Poplatok za skládku - zemina a kamenivo (17 05) ostatné</t>
  </si>
  <si>
    <t>1762574567</t>
  </si>
  <si>
    <t>93,093*1,89 'Prepočítané koeficientom množstva</t>
  </si>
  <si>
    <t>174101001.S</t>
  </si>
  <si>
    <t>Zásyp sypaninou so zhutnením jám, šachiet, rýh, zárezov alebo okolo objektov do 100 m3 - pôvodný výkop</t>
  </si>
  <si>
    <t>1270923627</t>
  </si>
  <si>
    <t>Výmera 15% zásyp odhad</t>
  </si>
  <si>
    <t>109,521*0,15</t>
  </si>
  <si>
    <t>Zakladanie</t>
  </si>
  <si>
    <t>15</t>
  </si>
  <si>
    <t>215901101.S</t>
  </si>
  <si>
    <t>Zhutnenie podložia z rastlej horniny 1 až 4 pod násypy, z hornina súdržných do 92 % PS a nesúdržných</t>
  </si>
  <si>
    <t>1711465741</t>
  </si>
  <si>
    <t>20*9,1+8,82*7,65+1,6*8,82</t>
  </si>
  <si>
    <t>16</t>
  </si>
  <si>
    <t>271573001.S</t>
  </si>
  <si>
    <t>Násyp pod základové konštrukcie so zhutnením zo štrkopiesku fr.0-32 mm</t>
  </si>
  <si>
    <t>-1440188950</t>
  </si>
  <si>
    <t>Výmera zákl.pás/pät</t>
  </si>
  <si>
    <t>0,1*0,8*(30,22+8,6+3,25+10,1-0,8+5,807+0,838+0,425+5,214+0,25+1,686+8,32-2*2)*1,05</t>
  </si>
  <si>
    <t>0,1*2*1,6*4*1,05</t>
  </si>
  <si>
    <t>0,25*(20*9,1+2,887*6,357+1,837*7,65-0,25*0,9+6,357*4,562+8,82*1,6)*1,05</t>
  </si>
  <si>
    <t>17</t>
  </si>
  <si>
    <t>273321312.S</t>
  </si>
  <si>
    <t>Betón základových dosiek, železový (bez výstuže), tr. C 20/25</t>
  </si>
  <si>
    <t>-766807924</t>
  </si>
  <si>
    <t>0,15*(9,4*20,3+0,3*3,8+9,12*7,95+0,3*1,6)*1,05</t>
  </si>
  <si>
    <t>18</t>
  </si>
  <si>
    <t>273351217.S</t>
  </si>
  <si>
    <t>Debnenie stien základových dosiek, zhotovenie-tradičné</t>
  </si>
  <si>
    <t>-698480351</t>
  </si>
  <si>
    <t>0,25*(29,72+9,4+9,85+0,3+1,6+8,82)*1,15</t>
  </si>
  <si>
    <t>19</t>
  </si>
  <si>
    <t>273351218.S</t>
  </si>
  <si>
    <t>Debnenie stien základových dosiek, odstránenie-tradičné</t>
  </si>
  <si>
    <t>1937600618</t>
  </si>
  <si>
    <t>20</t>
  </si>
  <si>
    <t>273362442.S</t>
  </si>
  <si>
    <t>Výstuž základových dosiek zo zvár. sietí KARI, priemer drôtu 8/8 mm, veľkosť oka 150x150 mm</t>
  </si>
  <si>
    <t>1457171586</t>
  </si>
  <si>
    <t>(9,4*20,3+0,3*3,8+9,12*7,95+0,3*1,6)*1,05</t>
  </si>
  <si>
    <t>21</t>
  </si>
  <si>
    <t>274271021.S</t>
  </si>
  <si>
    <t>Murivo základových pásov (m3) z betónových debniacich tvárnic s betónovou výplňou C 16/20 hrúbky 200 mm</t>
  </si>
  <si>
    <t>-1063244760</t>
  </si>
  <si>
    <t>0,25*0,2*(5,757+0,838+1,225+7,65)*1,05</t>
  </si>
  <si>
    <t>22</t>
  </si>
  <si>
    <t>274271031.S</t>
  </si>
  <si>
    <t>Murivo základových pásov (m3) z betónových debniacich tvárnic s betónovou výplňou C 16/20 hrúbky 250 mm</t>
  </si>
  <si>
    <t>1083209877</t>
  </si>
  <si>
    <t>0,25*0,25*0,9*1,05</t>
  </si>
  <si>
    <t>274271041.S</t>
  </si>
  <si>
    <t>Murivo základových pásov (m3) z betónových debniacich tvárnic s betónovou výplňou C 16/20 hrúbky 300 mm</t>
  </si>
  <si>
    <t>-1425559870</t>
  </si>
  <si>
    <t>0,25*0,3*(8,82+9,85+29,12+3,5+9,4+2*2)*1,05</t>
  </si>
  <si>
    <t>24</t>
  </si>
  <si>
    <t>274321312.S</t>
  </si>
  <si>
    <t>Betón základových pásov, železový (bez výstuže), tr. C 20/25</t>
  </si>
  <si>
    <t>932025237</t>
  </si>
  <si>
    <t>0,6*0,8*(30,22+8,6+3,25+10,1-0,8+5,807+0,838+0,425+5,214+0,25+1,686+8,32-2*2)*1,05</t>
  </si>
  <si>
    <t>25</t>
  </si>
  <si>
    <t>274361821.S</t>
  </si>
  <si>
    <t>Výstuž základových pásov z ocele B500 (10505)</t>
  </si>
  <si>
    <t>217918470</t>
  </si>
  <si>
    <t>Výmera 45kg/m3</t>
  </si>
  <si>
    <t>35,235*0,045</t>
  </si>
  <si>
    <t>26</t>
  </si>
  <si>
    <t>274361825.S</t>
  </si>
  <si>
    <t>Výstuž pre murivo základových pásov z betónových debniacich tvárnic s betónovou výplňou z ocele B500 (10505)</t>
  </si>
  <si>
    <t>283472477</t>
  </si>
  <si>
    <t>Výmera 25kg/m3</t>
  </si>
  <si>
    <t>(5,094+0,812+0,059)*0,025</t>
  </si>
  <si>
    <t>27</t>
  </si>
  <si>
    <t>275321312.S</t>
  </si>
  <si>
    <t>Betón základových pätiek, železový (bez výstuže), tr. C 20/25</t>
  </si>
  <si>
    <t>1213000464</t>
  </si>
  <si>
    <t>0,6*2*1,6*4*1,05</t>
  </si>
  <si>
    <t>28</t>
  </si>
  <si>
    <t>275361821.S</t>
  </si>
  <si>
    <t>Výstuž základových pätiek z ocele B500 (10505)</t>
  </si>
  <si>
    <t>484193773</t>
  </si>
  <si>
    <t>Výmera 35kg/m3</t>
  </si>
  <si>
    <t>8,064*0,045</t>
  </si>
  <si>
    <t>Zvislé a kompletné konštrukcie</t>
  </si>
  <si>
    <t>29</t>
  </si>
  <si>
    <t>311272563</t>
  </si>
  <si>
    <t>Murivo nosné (m3) z tvárnic YTONG Statik hr. 300 mm P4-550 PD, na MVC a maltu YTONG (300x249x499)</t>
  </si>
  <si>
    <t>-1166583658</t>
  </si>
  <si>
    <t>Výmera 1.NP</t>
  </si>
  <si>
    <t>0,3*3*(20+9,4+3,8+8,82*2+9,85)*1,05</t>
  </si>
  <si>
    <t>0,3*1,5*(20,6+5,6)*1,05</t>
  </si>
  <si>
    <t>-0,3*(2*1*11+1,1*0,75*2+1*2,22+1,6*2,3+2*2,3+1*1,4+2*1,4)</t>
  </si>
  <si>
    <t>0,3*1,138*(9,7+9,85+8,82*2+20*2+9,7)*1,05</t>
  </si>
  <si>
    <t>0,3*0,5*(9,7+20)*1,05</t>
  </si>
  <si>
    <t>0,3*1,5*(8,82+9,7+9,85+9,7)*1,05</t>
  </si>
  <si>
    <t>-0,3*(1,32+2*2,245+3*2,245+2*1)</t>
  </si>
  <si>
    <t>(0,3*1,71*4,925/2*1,05+0,3*2,5/2*1,05)*2</t>
  </si>
  <si>
    <t>-0,3*0,25*(2,5*14+2*1+1,5*4)</t>
  </si>
  <si>
    <t>-0,3*0,25*(8,82)*1,05</t>
  </si>
  <si>
    <t>30</t>
  </si>
  <si>
    <t>317161142.S</t>
  </si>
  <si>
    <t>Pórobetónový preklad nenosný šírky 150 mm, výšky 250 mm, dĺžky 1250 mm</t>
  </si>
  <si>
    <t>312715597</t>
  </si>
  <si>
    <t>31</t>
  </si>
  <si>
    <t>317161552.S</t>
  </si>
  <si>
    <t>Pórobetónový preklad nosný šírky 300 mm, výšky 249 mm, dĺžky 1500 mm</t>
  </si>
  <si>
    <t>1034081435</t>
  </si>
  <si>
    <t>32</t>
  </si>
  <si>
    <t>317161554.S</t>
  </si>
  <si>
    <t>Pórobetónový preklad nosný šírky 300 mm, výšky 249 mm, dĺžky 2000 mm</t>
  </si>
  <si>
    <t>-1306192070</t>
  </si>
  <si>
    <t>33</t>
  </si>
  <si>
    <t>317161556.S</t>
  </si>
  <si>
    <t>Pórobetónový preklad nosný šírky 300 mm, výšky 249 mm, dĺžky 2500 mm</t>
  </si>
  <si>
    <t>-999725632</t>
  </si>
  <si>
    <t>34</t>
  </si>
  <si>
    <t>317321411.S</t>
  </si>
  <si>
    <t>Betón prekladov železový (bez výstuže) tr. C 25/30</t>
  </si>
  <si>
    <t>194388953</t>
  </si>
  <si>
    <t>0,25*0,3*(8,82)*1,05</t>
  </si>
  <si>
    <t>35</t>
  </si>
  <si>
    <t>317351107.S</t>
  </si>
  <si>
    <t>Debnenie prekladu  vrátane podpornej konštrukcie výšky do 4 m zhotovenie</t>
  </si>
  <si>
    <t>116879181</t>
  </si>
  <si>
    <t>0,35*(8,82*2)*1,15</t>
  </si>
  <si>
    <t>0,3*(2+3)*1,15</t>
  </si>
  <si>
    <t>36</t>
  </si>
  <si>
    <t>317351108.S</t>
  </si>
  <si>
    <t>Debnenie prekladu  vrátane podpornej konštrukcie výšky do 4 m odstránenie</t>
  </si>
  <si>
    <t>1178409758</t>
  </si>
  <si>
    <t>37</t>
  </si>
  <si>
    <t>317361821.S</t>
  </si>
  <si>
    <t>Výstuž prekladov z ocele B500 (10505)</t>
  </si>
  <si>
    <t>-417333746</t>
  </si>
  <si>
    <t>Výmera 125kg/m3</t>
  </si>
  <si>
    <t>0,695*0,125</t>
  </si>
  <si>
    <t>38</t>
  </si>
  <si>
    <t>342272102</t>
  </si>
  <si>
    <t>Priečky z tvárnic YTONG hr. 100 mm P2-500 hladkých, na MVC a maltu YTONG (100x249x599)</t>
  </si>
  <si>
    <t>1152688785</t>
  </si>
  <si>
    <t>2,7*1*1,05-0,7*2,02</t>
  </si>
  <si>
    <t>Výmera 2.NP</t>
  </si>
  <si>
    <t>2,75*(1)*1,05</t>
  </si>
  <si>
    <t>39</t>
  </si>
  <si>
    <t>342272104</t>
  </si>
  <si>
    <t>Priečky z tvárnic YTONG hr. 150 mm P2-500 hladkých, na MVC a maltu YTONG (150x249x599)</t>
  </si>
  <si>
    <t>-1713193741</t>
  </si>
  <si>
    <t>3*(5,72*2+1,5*2+1,1+3,75*2+0,15+2)*1,05-0,9*2,02*2-0,7*2,02*2</t>
  </si>
  <si>
    <t>2,75*(4+4,15+0,15+4,52+1,566+0,6+3,5-1,25)*1,05-0,9*2,02*3-0,7*2,02</t>
  </si>
  <si>
    <t>1,13*(1,25*2)*1,05+1,62*(1,25)*1,05*2/2</t>
  </si>
  <si>
    <t>Vodorovné konštrukcie</t>
  </si>
  <si>
    <t>40</t>
  </si>
  <si>
    <t>411201065-R</t>
  </si>
  <si>
    <t>Nadbetonávka polomontovaných stropov betónom C 20/25 hrúbky 180 mm</t>
  </si>
  <si>
    <t>569464302</t>
  </si>
  <si>
    <t>41</t>
  </si>
  <si>
    <t>411351107.S</t>
  </si>
  <si>
    <t>Debnenie stropov doskových zhotovenie-tradičné - čelo</t>
  </si>
  <si>
    <t>1500197899</t>
  </si>
  <si>
    <t>0,25*(9,85*2+9,42*2+1,934*2+1,85*2)*1,15</t>
  </si>
  <si>
    <t>42</t>
  </si>
  <si>
    <t>411351108.S</t>
  </si>
  <si>
    <t>Debnenie stropov doskových odstránenie-tradičné - čelo</t>
  </si>
  <si>
    <t>520376367</t>
  </si>
  <si>
    <t>43</t>
  </si>
  <si>
    <t>411354173.S</t>
  </si>
  <si>
    <t>Podporná konštrukcia stropov výšky do 4 m pre zaťaženie do 12 kPa zhotovenie</t>
  </si>
  <si>
    <t>875047169</t>
  </si>
  <si>
    <t>7,65*8,67+1,45*8,67</t>
  </si>
  <si>
    <t>44</t>
  </si>
  <si>
    <t>417321515.S</t>
  </si>
  <si>
    <t>Betón stužujúcich pásov a vencov železový tr. C 25/30</t>
  </si>
  <si>
    <t>-507307563</t>
  </si>
  <si>
    <t>0,25*0,25*(20*4+9,7*2+9,75+8,82*3-3-2)*1,05</t>
  </si>
  <si>
    <t>0,25*0,3*(9,6)*1,05</t>
  </si>
  <si>
    <t>45</t>
  </si>
  <si>
    <t>417351115.S</t>
  </si>
  <si>
    <t>Debnenie bočníc stužujúcich pásov a vencov vrátane vzpier zhotovenie</t>
  </si>
  <si>
    <t>930665956</t>
  </si>
  <si>
    <t>0,25*(20*4+9,1*3+8,82*3+7,65*2+29,72*4+9,85+9,7*2+1,6*2)*1,05</t>
  </si>
  <si>
    <t>46</t>
  </si>
  <si>
    <t>417351116.S</t>
  </si>
  <si>
    <t>Debnenie bočníc stužujúcich pásov a vencov vrátane vzpier odstránenie</t>
  </si>
  <si>
    <t>1032209450</t>
  </si>
  <si>
    <t>47</t>
  </si>
  <si>
    <t>417361821.S</t>
  </si>
  <si>
    <t>Výstuž stužujúcich pásov a vencov z betonárskej ocele B500 (10505)</t>
  </si>
  <si>
    <t>-128725791</t>
  </si>
  <si>
    <t>9,327*0,125</t>
  </si>
  <si>
    <t>48</t>
  </si>
  <si>
    <t>417391151.S</t>
  </si>
  <si>
    <t>Montáž obkladu betónových konštrukcií vykonaný súčasne s betónovaním extrudovaným polystyrénom</t>
  </si>
  <si>
    <t>-475994422</t>
  </si>
  <si>
    <t>0,25*(29,72*4+9,85*2+9,7*2+1,6+1,45+8,82+0,6)*1,05</t>
  </si>
  <si>
    <t>49</t>
  </si>
  <si>
    <t>M</t>
  </si>
  <si>
    <t>283750000700</t>
  </si>
  <si>
    <t>Doska XPS STYRODUR 2800 C hr. 50 mm, zateplenie soklov, suterénov, podláh, ISOVER</t>
  </si>
  <si>
    <t>-237839391</t>
  </si>
  <si>
    <t>44,743*1,05 'Prepočítané koeficientom množstva</t>
  </si>
  <si>
    <t>50</t>
  </si>
  <si>
    <t>423355314.S</t>
  </si>
  <si>
    <t>Montáž strateného debnenia - spriahnutej dosky z filigranového panelu</t>
  </si>
  <si>
    <t>-1840257647</t>
  </si>
  <si>
    <t>9,37*9,8*1,05-1,934*1,85</t>
  </si>
  <si>
    <t>51</t>
  </si>
  <si>
    <t>1000000866</t>
  </si>
  <si>
    <t>BP-160/ FILIGRÁNOVÝ PANEL</t>
  </si>
  <si>
    <t>447677662</t>
  </si>
  <si>
    <t>52</t>
  </si>
  <si>
    <t>430321414.S</t>
  </si>
  <si>
    <t>Schodiskové konštrukcie, betón železový tr. C 25/30</t>
  </si>
  <si>
    <t>-1483870574</t>
  </si>
  <si>
    <t>0,2*(1,934*1,85)*1,05</t>
  </si>
  <si>
    <t>0,18*0,9*0,3*16/2*1,05</t>
  </si>
  <si>
    <t>53</t>
  </si>
  <si>
    <t>430361821.S</t>
  </si>
  <si>
    <t>Výstuž schodiskových konštrukcií z betonárskej ocele B500 (10505)</t>
  </si>
  <si>
    <t>-20841266</t>
  </si>
  <si>
    <t>Výmera 145kg/m3</t>
  </si>
  <si>
    <t>1,159*0,145</t>
  </si>
  <si>
    <t>54</t>
  </si>
  <si>
    <t>431351125.S</t>
  </si>
  <si>
    <t>Debnenie do 4 m výšky - podest a podstupňových dosiek pôdorysne krivočiarych zhotovenie</t>
  </si>
  <si>
    <t>1387239633</t>
  </si>
  <si>
    <t>1,934*1,85*1,15</t>
  </si>
  <si>
    <t>0,18*0,9*16*1,15</t>
  </si>
  <si>
    <t>55</t>
  </si>
  <si>
    <t>431351126.S</t>
  </si>
  <si>
    <t>Debnenie do 4 m výšky - podest a podstupňových dosiek pôdorysne krivočiarych odstránenie</t>
  </si>
  <si>
    <t>-1169697921</t>
  </si>
  <si>
    <t>Komunikácie</t>
  </si>
  <si>
    <t>56</t>
  </si>
  <si>
    <t>564750111.S</t>
  </si>
  <si>
    <t>Podklad alebo kryt z kameniva hrubého drveného veľ. 8-16 mm s rozprestretím a zhutnením hr. 150 mm</t>
  </si>
  <si>
    <t>1360031674</t>
  </si>
  <si>
    <t>(12,57+1,1*0,7)*1,05</t>
  </si>
  <si>
    <t>57</t>
  </si>
  <si>
    <t>596811320.S</t>
  </si>
  <si>
    <t>Kladenie betónovej dlažby s vyplnením škár do lôžka z kameniva, veľ. do 0,25 m2 plochy do 50 m2</t>
  </si>
  <si>
    <t>-889269009</t>
  </si>
  <si>
    <t>58</t>
  </si>
  <si>
    <t>592460011400.S</t>
  </si>
  <si>
    <t>Dlažba betónová, rozmer rôzne, prírodná</t>
  </si>
  <si>
    <t>1984073180</t>
  </si>
  <si>
    <t>Úpravy povrchov, podlahy, osadenie</t>
  </si>
  <si>
    <t>59</t>
  </si>
  <si>
    <t>612460121.S</t>
  </si>
  <si>
    <t>Príprava vnútorného podkladu stien penetráciou základnou</t>
  </si>
  <si>
    <t>1008221823</t>
  </si>
  <si>
    <t>5,07*(20*2+9,1*2)*1,05+0,609*7,65*1,05</t>
  </si>
  <si>
    <t>2,7*(5,464*2+2,186*2+1,85*2+0,8+2,186+6,82*4+3,75*4+2,71*4+1,5*4)*1,05</t>
  </si>
  <si>
    <t>-(2*1*11+1,1*2,3+1*2,3+1,6*2,3+2*2,3+1*1,4+2*1,4)</t>
  </si>
  <si>
    <t>-(1*2,02*2+0,9*2,02*4+0,7*2,02*6)</t>
  </si>
  <si>
    <t>Okná dvere</t>
  </si>
  <si>
    <t>0,2*(1*2+2)*11</t>
  </si>
  <si>
    <t>0,2*((1,4*2+2)+(1,4*2+1)+(2,3*2+2)+(2,245*2+3)+(2,245*2+2)+(1*2+2))</t>
  </si>
  <si>
    <t>0,2*3,92</t>
  </si>
  <si>
    <t>0,2*(1,6+0,9+1+2,25*6)</t>
  </si>
  <si>
    <t>2,5*(4,15*3+4*2+4*2+4,52*2+1,15*2+2,25*2+1,1*2+2,25*2+1,85+2,52+1*2)*1,05</t>
  </si>
  <si>
    <t>1,13*(1,25*6+4,15+2,52+1,85)*1,05</t>
  </si>
  <si>
    <t>1,37*(1,25*6)*1,05/2</t>
  </si>
  <si>
    <t>-(2*2,245+3*2,245+2*1+1,22)</t>
  </si>
  <si>
    <t>-(0,9*2,02*6+0,7*2,02)</t>
  </si>
  <si>
    <t>60</t>
  </si>
  <si>
    <t>612460385.S</t>
  </si>
  <si>
    <t>Vnútorná omietka stien vápennocementová štuková (jemná), hr. 5 mm</t>
  </si>
  <si>
    <t>-305293526</t>
  </si>
  <si>
    <t>-(2,7*(2,71*4+1,5*4)*1,05-0,7*2,02*2)</t>
  </si>
  <si>
    <t>-(1,13*(2,32+1,25*2)*1,05+1,37*(1,25)*1,05*2/2)</t>
  </si>
  <si>
    <t>-(2,5*(2,52+1*2+0,9*2+0,1)*1,05-0,7*2,02)</t>
  </si>
  <si>
    <t>61</t>
  </si>
  <si>
    <t>612481021.S</t>
  </si>
  <si>
    <t>Okenný a dverový plastový dilatačný profil pre hrúbku omietky 6 mm</t>
  </si>
  <si>
    <t>m</t>
  </si>
  <si>
    <t>2042309106</t>
  </si>
  <si>
    <t>(1*2+2)*11</t>
  </si>
  <si>
    <t>(1,4*2+2)+(1,4*2+1)+(2,3*2+2)+(2,245*2+3)+(2,245*2+2)+(1*2+2)</t>
  </si>
  <si>
    <t>3,92</t>
  </si>
  <si>
    <t>(1,6+0,9+1+2,25*6)</t>
  </si>
  <si>
    <t>62</t>
  </si>
  <si>
    <t>612481052.S</t>
  </si>
  <si>
    <t>Rohový profil pre omietky a suchú výstavbu - plastový</t>
  </si>
  <si>
    <t>-1662604802</t>
  </si>
  <si>
    <t>2,7*2+2,5*3</t>
  </si>
  <si>
    <t>63</t>
  </si>
  <si>
    <t>612481119.S</t>
  </si>
  <si>
    <t>Potiahnutie vnútorných stien sklotextilnou mriežkou s celoplošným prilepením</t>
  </si>
  <si>
    <t>-586143897</t>
  </si>
  <si>
    <t>64</t>
  </si>
  <si>
    <t>622460121.S</t>
  </si>
  <si>
    <t>Príprava vonkajšieho podkladu stien penetráciou základnou</t>
  </si>
  <si>
    <t>-1794793803</t>
  </si>
  <si>
    <t>4,405*(30,02*2+9,85*2+1,45+1,6)*1,05</t>
  </si>
  <si>
    <t>0,82*(30,02+1,45+1,6+8,25*2)*1,05+0,82*1,6*2*1,05/2</t>
  </si>
  <si>
    <t>0,527*(8,67+1,45+1,6)*1,05</t>
  </si>
  <si>
    <t>1,587*3,825*1,05/2+1,587*2,575*1,05/2</t>
  </si>
  <si>
    <t>1,587*4,925*1,05/2+1,587*2,575*1,05/2</t>
  </si>
  <si>
    <t>-(2*1*11+1,1*2+1*2+1,6*2+2*2+1*1,4+2*1,4+3*2,245+2*2,245+1,22)</t>
  </si>
  <si>
    <t>0,15*(1*2+2)*11</t>
  </si>
  <si>
    <t>0,15*((1,4*2+2)+(1,4*2+1)+(2,3*2+2)+(2,245*2+3)+(2,245*2+2)+(1*2+2))</t>
  </si>
  <si>
    <t>0,15*3,92</t>
  </si>
  <si>
    <t>0,15*(1,6+0,9+1+2,25*6)</t>
  </si>
  <si>
    <t>0,5*(29,72*2-0,3+9,85*2+1,45+0,12*2)*1,05-0,3*(1,1+1+1,6+2)</t>
  </si>
  <si>
    <t>65</t>
  </si>
  <si>
    <t>622461052.S</t>
  </si>
  <si>
    <t>Vonkajšia omietka stien pastovitá silikónová roztieraná, hr. 1,5 mm</t>
  </si>
  <si>
    <t>-1163940311</t>
  </si>
  <si>
    <t>66</t>
  </si>
  <si>
    <t>622481119.S</t>
  </si>
  <si>
    <t>Potiahnutie vonkajších stien sklotextilnou mriežkou s celoplošným prilepením</t>
  </si>
  <si>
    <t>-1478746058</t>
  </si>
  <si>
    <t>67</t>
  </si>
  <si>
    <t>625250550.S</t>
  </si>
  <si>
    <t>Kontaktný zatepľovací systém soklovej alebo vodou namáhanej časti hr. 120 mm, skrutkovacie kotvy</t>
  </si>
  <si>
    <t>1706164127</t>
  </si>
  <si>
    <t>0,9*(29,72*2-0,3+9,85*2+1,45+0,12*2)*1,05-0,3*(1,1+1+1,6+2)</t>
  </si>
  <si>
    <t>68</t>
  </si>
  <si>
    <t>625250710.S</t>
  </si>
  <si>
    <t>Kontaktný zatepľovací systém z minerálnej vlny hr. 150 mm, skrutkovacie kotvy</t>
  </si>
  <si>
    <t>-1677213373</t>
  </si>
  <si>
    <t>4,405*(30,02*2-0,3+9,85*2+1,45)*1,05</t>
  </si>
  <si>
    <t>0,82*(30,02-0,3+1,45+8,25*2)*1,05+0,82*1,6*2*1,05/2</t>
  </si>
  <si>
    <t>0,527*(8,67+1,45)*1,05</t>
  </si>
  <si>
    <t>69</t>
  </si>
  <si>
    <t>631571018.R</t>
  </si>
  <si>
    <t>Násyp - z praného kameniva s utlačením a urovnaním povrchu - okapový chodník</t>
  </si>
  <si>
    <t>-1613306234</t>
  </si>
  <si>
    <t>0,55*(10,55+30,02+10,55+0,55+20,9-1,1)*1,05*0,2</t>
  </si>
  <si>
    <t>70</t>
  </si>
  <si>
    <t>632001011.S</t>
  </si>
  <si>
    <t>Zhotovenie separačnej fólie v podlahových vrstvách z PE</t>
  </si>
  <si>
    <t>-134587389</t>
  </si>
  <si>
    <t>71</t>
  </si>
  <si>
    <t>283230007500.S</t>
  </si>
  <si>
    <t>Oddeľovacia fólia na potery</t>
  </si>
  <si>
    <t>-266065817</t>
  </si>
  <si>
    <t>72</t>
  </si>
  <si>
    <t>632001021.S</t>
  </si>
  <si>
    <t>Zhotovenie okrajovej dilatačnej pásky z PE</t>
  </si>
  <si>
    <t>-2029616370</t>
  </si>
  <si>
    <t>20*2+9,1*2+5,464*2+1,85*2+2,18*2+1,85*2+6,82*2+3,75*2+6,82*2+3,75*2+1,5*4+2,71*4</t>
  </si>
  <si>
    <t>4*2+4,52*2+1,15*2+1,566*2+1,85+2,35*2+2,52*2+1*2+4,15*4+4*2+3,5*2</t>
  </si>
  <si>
    <t>73</t>
  </si>
  <si>
    <t>283320004800.S</t>
  </si>
  <si>
    <t>Okrajová dilatačná páska z PE 100/5 mm bez fólie na oddilatovanie poterov od stenových konštrukcií</t>
  </si>
  <si>
    <t>931743689</t>
  </si>
  <si>
    <t>74</t>
  </si>
  <si>
    <t>632200070.S</t>
  </si>
  <si>
    <t>Montáž dlažby 500x500 mm kladená na sucho na rektifikačné terče výšky 25 -70 mm na plochých strechách</t>
  </si>
  <si>
    <t>-119327115</t>
  </si>
  <si>
    <t>Výmera</t>
  </si>
  <si>
    <t>12,57*1,05</t>
  </si>
  <si>
    <t>75</t>
  </si>
  <si>
    <t>592460022900.S</t>
  </si>
  <si>
    <t>Platňa betónová záhradná, rozmer 250x250/250x500/500x500x50 mm, prírodná</t>
  </si>
  <si>
    <t>-1550037818</t>
  </si>
  <si>
    <t>76</t>
  </si>
  <si>
    <t>632452251.S</t>
  </si>
  <si>
    <t>Cementový poter (vhodný aj ako spádový), pevnosti v tlaku 25 MPa, hr. 60 mm</t>
  </si>
  <si>
    <t>-651584981</t>
  </si>
  <si>
    <t>257,02-12,57</t>
  </si>
  <si>
    <t>(76,97-12,57-1,934*1,85)</t>
  </si>
  <si>
    <t>77</t>
  </si>
  <si>
    <t>632452644.S</t>
  </si>
  <si>
    <t>Cementová samonivelizačná stierka, pevnosti v tlaku 25 MPa, hr. 5 mm</t>
  </si>
  <si>
    <t>805298996</t>
  </si>
  <si>
    <t>182</t>
  </si>
  <si>
    <t>78</t>
  </si>
  <si>
    <t>916561111.S</t>
  </si>
  <si>
    <t>Osadenie záhonového alebo parkového obrubníka betón., do lôžka z bet. pros. tr. C 12/15 s bočnou oporou</t>
  </si>
  <si>
    <t>-204723940</t>
  </si>
  <si>
    <t>0,55+10*2+0,55*7+30,02+20,9-1,1+0,55*2+0,55+8,67</t>
  </si>
  <si>
    <t>79</t>
  </si>
  <si>
    <t>592170001800.S</t>
  </si>
  <si>
    <t>Obrubník parkový, lxšxv 1000x50x200 mm, prírodný</t>
  </si>
  <si>
    <t>1376041466</t>
  </si>
  <si>
    <t>84,54*1,01 'Prepočítané koeficientom množstva</t>
  </si>
  <si>
    <t>80</t>
  </si>
  <si>
    <t>941941031.S</t>
  </si>
  <si>
    <t>Montáž lešenia ľahkého pracovného radového s podlahami šírky od 0,80 do 1,00 m, výšky do 10 m</t>
  </si>
  <si>
    <t>585748693</t>
  </si>
  <si>
    <t>4,9*(31)</t>
  </si>
  <si>
    <t>7,63*(9,85*2)</t>
  </si>
  <si>
    <t>5,7*(31)</t>
  </si>
  <si>
    <t>81</t>
  </si>
  <si>
    <t>941941191.S</t>
  </si>
  <si>
    <t>Príplatok za prvý a každý ďalší i začatý mesiac použitia lešenia ľahkého pracovného radového s podlahami šírky od 0,80 do 1,00 m, výšky do 10 m</t>
  </si>
  <si>
    <t>1054073380</t>
  </si>
  <si>
    <t>478,911*3 'Prepočítané koeficientom množstva</t>
  </si>
  <si>
    <t>82</t>
  </si>
  <si>
    <t>941941831.S</t>
  </si>
  <si>
    <t>Demontáž lešenia ľahkého pracovného radového s podlahami šírky nad 0,80 do 1,00 m, výšky do 10 m</t>
  </si>
  <si>
    <t>-1191692490</t>
  </si>
  <si>
    <t>83</t>
  </si>
  <si>
    <t>941955001.S</t>
  </si>
  <si>
    <t>Lešenie ľahké pracovné pomocné, s výškou lešeňovej podlahy do 1,20 m</t>
  </si>
  <si>
    <t>-42953819</t>
  </si>
  <si>
    <t>76,97+257,02-182</t>
  </si>
  <si>
    <t>84</t>
  </si>
  <si>
    <t>941955004.S</t>
  </si>
  <si>
    <t>Lešenie ľahké pracovné pomocné s výškou lešeňovej podlahy nad 2,50 do 3,5 m</t>
  </si>
  <si>
    <t>-1364165177</t>
  </si>
  <si>
    <t>85</t>
  </si>
  <si>
    <t>953995422.S</t>
  </si>
  <si>
    <t>Rohový profil s integrovanou sieťovinou - flexibilný</t>
  </si>
  <si>
    <t>1663527763</t>
  </si>
  <si>
    <t>4,705*2+5,7*4</t>
  </si>
  <si>
    <t>86</t>
  </si>
  <si>
    <t>953996121</t>
  </si>
  <si>
    <t>PCI okenný APU profil s integrovanou tkaninou</t>
  </si>
  <si>
    <t>1194173041</t>
  </si>
  <si>
    <t>99</t>
  </si>
  <si>
    <t>Presun hmôt HSV</t>
  </si>
  <si>
    <t>87</t>
  </si>
  <si>
    <t>998011001.S</t>
  </si>
  <si>
    <t>Presun hmôt pre budovy (801, 803, 812), zvislá konštr. z tehál, tvárnic, z kovu výšky do 6 m</t>
  </si>
  <si>
    <t>1175400366</t>
  </si>
  <si>
    <t>PSV</t>
  </si>
  <si>
    <t>Práce a dodávky PSV</t>
  </si>
  <si>
    <t>711</t>
  </si>
  <si>
    <t>Izolácie proti vode a vlhkosti</t>
  </si>
  <si>
    <t>88</t>
  </si>
  <si>
    <t>711111001.S</t>
  </si>
  <si>
    <t>Zhotovenie izolácie proti zemnej vlhkosti vodorovná náterom penetračným za studena</t>
  </si>
  <si>
    <t>-1508494015</t>
  </si>
  <si>
    <t>89</t>
  </si>
  <si>
    <t>246170000900.S</t>
  </si>
  <si>
    <t>Lak asfaltový penetračný</t>
  </si>
  <si>
    <t>-1628813798</t>
  </si>
  <si>
    <t>278,191*0,0003 'Prepočítané koeficientom množstva</t>
  </si>
  <si>
    <t>90</t>
  </si>
  <si>
    <t>711112001.S</t>
  </si>
  <si>
    <t>Zhotovenie  izolácie proti zemnej vlhkosti zvislá penetračným náterom za studena</t>
  </si>
  <si>
    <t>1210444599</t>
  </si>
  <si>
    <t>0,605*(29,72*2+9,85+9,7)*1,05</t>
  </si>
  <si>
    <t>91</t>
  </si>
  <si>
    <t>-2096722339</t>
  </si>
  <si>
    <t>50,178*0,00035 'Prepočítané koeficientom množstva</t>
  </si>
  <si>
    <t>92</t>
  </si>
  <si>
    <t>711131101.S</t>
  </si>
  <si>
    <t>Zhotovenie izolácie proti zemnej vlhkosti vodorovná AIP na sucho</t>
  </si>
  <si>
    <t>-818898126</t>
  </si>
  <si>
    <t>93</t>
  </si>
  <si>
    <t>628310001000</t>
  </si>
  <si>
    <t>Pás asfaltový HYDROBIT V 60 S 35 pre spodné vrstvy hydroizolačných systémov, ICOPAL</t>
  </si>
  <si>
    <t>-793958584</t>
  </si>
  <si>
    <t>278,191*1,15 'Prepočítané koeficientom množstva</t>
  </si>
  <si>
    <t>94</t>
  </si>
  <si>
    <t>711131102.S</t>
  </si>
  <si>
    <t>Zhotovenie geotextílie alebo tkaniny na plochu vodorovnú</t>
  </si>
  <si>
    <t>-2115432213</t>
  </si>
  <si>
    <t>0,6*(10,55+30,02+10,55+0,55+20,9-1,1)*1,05</t>
  </si>
  <si>
    <t>95</t>
  </si>
  <si>
    <t>693110002000.S</t>
  </si>
  <si>
    <t>Geotextília polypropylénová netkaná 200 g/m2</t>
  </si>
  <si>
    <t>1028850483</t>
  </si>
  <si>
    <t>45,026*1,15 'Prepočítané koeficientom množstva</t>
  </si>
  <si>
    <t>96</t>
  </si>
  <si>
    <t>711132101.S</t>
  </si>
  <si>
    <t>Zhotovenie izolácie proti zemnej vlhkosti zvislá AIP na sucho</t>
  </si>
  <si>
    <t>-124836803</t>
  </si>
  <si>
    <t>97</t>
  </si>
  <si>
    <t>-1418094479</t>
  </si>
  <si>
    <t>50,178*1,15 'Prepočítané koeficientom množstva</t>
  </si>
  <si>
    <t>98</t>
  </si>
  <si>
    <t>711210200.S</t>
  </si>
  <si>
    <t>Zhotovenie dvojnásobnej izol. stierky balkónov a terás na ploche vodorovnej</t>
  </si>
  <si>
    <t>-284227389</t>
  </si>
  <si>
    <t>1,6*8,82*1,05</t>
  </si>
  <si>
    <t>245650000400.S</t>
  </si>
  <si>
    <t>Stierka hydroizolačná na báze cementu, 1-zložková, pružná</t>
  </si>
  <si>
    <t>kg</t>
  </si>
  <si>
    <t>2026483363</t>
  </si>
  <si>
    <t>100</t>
  </si>
  <si>
    <t>247710007700.S</t>
  </si>
  <si>
    <t>Pás tesniaci š. 120 mm, na utesnenie rohových a spojovacích škár pri aplikácii hydroizolácií</t>
  </si>
  <si>
    <t>-1673582007</t>
  </si>
  <si>
    <t>101</t>
  </si>
  <si>
    <t>998711201.S</t>
  </si>
  <si>
    <t>Presun hmôt pre izoláciu proti vode v objektoch výšky do 6 m</t>
  </si>
  <si>
    <t>301345438</t>
  </si>
  <si>
    <t>712</t>
  </si>
  <si>
    <t>Izolácie striech, povlakové krytiny</t>
  </si>
  <si>
    <t>102</t>
  </si>
  <si>
    <t>712370070.S</t>
  </si>
  <si>
    <t>Zhotovenie povlakovej krytiny striech plochých do 10° PVC-P fóliou upevnenou prikotvením so zvarením spoju</t>
  </si>
  <si>
    <t>700841364</t>
  </si>
  <si>
    <t>103</t>
  </si>
  <si>
    <t>283220002000</t>
  </si>
  <si>
    <t>Hydroizolačná fólia PVC-P FATRAFOL 810, hr. 1,5 mm, š. 1,3 m, izolácia plochých striech, farba sivá, FATRA IZOLFA</t>
  </si>
  <si>
    <t>1423735471</t>
  </si>
  <si>
    <t>104</t>
  </si>
  <si>
    <t>311970001550.R</t>
  </si>
  <si>
    <t>Kotviaci materiál</t>
  </si>
  <si>
    <t>1479048771</t>
  </si>
  <si>
    <t>105</t>
  </si>
  <si>
    <t>712370200.S</t>
  </si>
  <si>
    <t>Zhotovenie povlakovej krytiny striech plochých do 10° PVC-P fóliou pripevnenou na priečny pás so zvarením spoju</t>
  </si>
  <si>
    <t>1120051995</t>
  </si>
  <si>
    <t>0,2*(8,82+1,6+1,45)*1,05</t>
  </si>
  <si>
    <t>106</t>
  </si>
  <si>
    <t>-207228476</t>
  </si>
  <si>
    <t>107</t>
  </si>
  <si>
    <t>712973410.S</t>
  </si>
  <si>
    <t>Detaily k termoplastom všeobecne, kútový uholník z hrubopoplastovaného plechu RŠ 80 mm, ohyb 90-135°</t>
  </si>
  <si>
    <t>-2073355920</t>
  </si>
  <si>
    <t>8,82+1,6+1,45</t>
  </si>
  <si>
    <t>108</t>
  </si>
  <si>
    <t>712973780.S</t>
  </si>
  <si>
    <t>Detaily k termoplastom všeobecne, stenový kotviaci pásik z hrubopoplast. plechu RŠ 50 mm</t>
  </si>
  <si>
    <t>1893600952</t>
  </si>
  <si>
    <t>109</t>
  </si>
  <si>
    <t>712973885.S</t>
  </si>
  <si>
    <t>Detaily k termoplastom všeobecne, oplechovanie okraja odkvapovou lištou z hrubopolpast. plechu RŠ 200 mm</t>
  </si>
  <si>
    <t>-1892999315</t>
  </si>
  <si>
    <t>110</t>
  </si>
  <si>
    <t>712990040.S</t>
  </si>
  <si>
    <t>Položenie geotextílie vodorovne alebo zvislo na strechy ploché do 10°</t>
  </si>
  <si>
    <t>222268331</t>
  </si>
  <si>
    <t>111</t>
  </si>
  <si>
    <t>693110004600</t>
  </si>
  <si>
    <t>Netkaná textília FATRAFOL zo 100% PP TIPPTEX B200F- 200 g/m2 filtračná ochranná separačná š. 2 m, balenie: 100 m2 čiernej farby, FATRA IZOLFA</t>
  </si>
  <si>
    <t>572961639</t>
  </si>
  <si>
    <t>P</t>
  </si>
  <si>
    <t>Poznámka k položke:_x000D_
Veľmi kvalitná netkaná textília zo 100% polypropylénu s filtračnou separačnou funkciou, čiernej farby. Na oddelenie mPVC od EPS, XPS …</t>
  </si>
  <si>
    <t>14,818*1,15 'Prepočítané koeficientom množstva</t>
  </si>
  <si>
    <t>112</t>
  </si>
  <si>
    <t>998712201.S</t>
  </si>
  <si>
    <t>Presun hmôt pre izoláciu povlakovej krytiny v objektoch výšky do 6 m</t>
  </si>
  <si>
    <t>-1399078968</t>
  </si>
  <si>
    <t>713</t>
  </si>
  <si>
    <t>Izolácie tepelné</t>
  </si>
  <si>
    <t>113</t>
  </si>
  <si>
    <t>713121121.S</t>
  </si>
  <si>
    <t>Montáž tepelnej izolácie podláh minerálnou vlnou, kladená voľne v dvoch vrstvách</t>
  </si>
  <si>
    <t>2021574812</t>
  </si>
  <si>
    <t>114</t>
  </si>
  <si>
    <t>631440021500</t>
  </si>
  <si>
    <t>Doska NOBASIL PTN 40x600x1000 mm, čadičová minerálna izolácia pre ťažké plávajúce podlahy, KNAUF</t>
  </si>
  <si>
    <t>1935865689</t>
  </si>
  <si>
    <t>Poznámka k položke:_x000D_
λD=0,035 W / m.K, hustota izolácie ρ=100 kg.m-3, podlahy</t>
  </si>
  <si>
    <t>60,822*2,04 'Prepočítané koeficientom množstva</t>
  </si>
  <si>
    <t>115</t>
  </si>
  <si>
    <t>283290003800.S</t>
  </si>
  <si>
    <t>Parozábrana, plošná hmotnosť 110 g/m2</t>
  </si>
  <si>
    <t>-1299991132</t>
  </si>
  <si>
    <t>116</t>
  </si>
  <si>
    <t>713122121.S</t>
  </si>
  <si>
    <t>Montáž tepelnej izolácie podláh polystyrénom, kladeným voľne v dvoch vrstvách</t>
  </si>
  <si>
    <t>1911997872</t>
  </si>
  <si>
    <t>117</t>
  </si>
  <si>
    <t>283720007800.S</t>
  </si>
  <si>
    <t>Doska EPS hr. 60 mm, pevnosť v tlaku 100 kPa, na zateplenie podláh a plochých striech</t>
  </si>
  <si>
    <t>-756628304</t>
  </si>
  <si>
    <t>244,45*1,02 'Prepočítané koeficientom množstva</t>
  </si>
  <si>
    <t>118</t>
  </si>
  <si>
    <t>283720000400.S</t>
  </si>
  <si>
    <t>Doska EPS hr. 70 mm, pevnosť v tlaku 100 kPa, na zateplenie podláh a plochých striech</t>
  </si>
  <si>
    <t>-66099794</t>
  </si>
  <si>
    <t>119</t>
  </si>
  <si>
    <t>713142160.S</t>
  </si>
  <si>
    <t>Montáž tepelnej izolácie striech plochých do 10° spádovými doskami z polystyrénu v jednej vrstve</t>
  </si>
  <si>
    <t>-1198831525</t>
  </si>
  <si>
    <t>120</t>
  </si>
  <si>
    <t>283760007500.S</t>
  </si>
  <si>
    <t>Doska spádová EPS, pevnosť v tlaku 150 kPa, šedý polystyrén pre vyspádovanie plochých striech</t>
  </si>
  <si>
    <t>-643225197</t>
  </si>
  <si>
    <t>14,818*0,02</t>
  </si>
  <si>
    <t>14,818*0,03/2</t>
  </si>
  <si>
    <t>0,518*1,02 'Prepočítané koeficientom množstva</t>
  </si>
  <si>
    <t>121</t>
  </si>
  <si>
    <t>713161530.S</t>
  </si>
  <si>
    <t>Montáž tepelnej izolácie striech šikmých prichytená pribitím a vyviazaním na latovanie medzi a pod krokvy hr. nad 10 cm</t>
  </si>
  <si>
    <t>-790617855</t>
  </si>
  <si>
    <t>20*(2,2+5,8+1,6)*1,05</t>
  </si>
  <si>
    <t>8,82*(2,3+6,25)*1,05</t>
  </si>
  <si>
    <t>122</t>
  </si>
  <si>
    <t>631640001400</t>
  </si>
  <si>
    <t>Pás ISOVER DOMO PLUS 18, 180x1200x8400 mm, izolácia zo sklenej vlny vhodná pre šikmé strechy, podkrovia, stropy a ľahké podlahy</t>
  </si>
  <si>
    <t>-1081383721</t>
  </si>
  <si>
    <t>280,782*1,02 'Prepočítané koeficientom množstva</t>
  </si>
  <si>
    <t>123</t>
  </si>
  <si>
    <t>631640001600</t>
  </si>
  <si>
    <t>Pás ISOVER DOMO PLUS 22, 220x1200x8400 mm, izolácia zo sklenej vlny vhodná pre šikmé strechy, podkrovia, stropy a ľahké podlahy</t>
  </si>
  <si>
    <t>238247426</t>
  </si>
  <si>
    <t>124</t>
  </si>
  <si>
    <t>998713201.S</t>
  </si>
  <si>
    <t>Presun hmôt pre izolácie tepelné v objektoch výšky do 6 m</t>
  </si>
  <si>
    <t>-1591152643</t>
  </si>
  <si>
    <t>722</t>
  </si>
  <si>
    <t>Zdravotechnika - vnútorný vodovod</t>
  </si>
  <si>
    <t>125</t>
  </si>
  <si>
    <t>722250180.S</t>
  </si>
  <si>
    <t>Montáž hasiaceho prístroja na stenu</t>
  </si>
  <si>
    <t>609002125</t>
  </si>
  <si>
    <t>126</t>
  </si>
  <si>
    <t>449170000900.S</t>
  </si>
  <si>
    <t>Prenosný hasiaci prístroj práškový P6Če 6 kg, 21A</t>
  </si>
  <si>
    <t>616175176</t>
  </si>
  <si>
    <t>127</t>
  </si>
  <si>
    <t>998722201.S</t>
  </si>
  <si>
    <t>Presun hmôt pre vnútorný vodovod v objektoch výšky do 6 m</t>
  </si>
  <si>
    <t>-1417586312</t>
  </si>
  <si>
    <t>762</t>
  </si>
  <si>
    <t>Konštrukcie tesárske</t>
  </si>
  <si>
    <t>128</t>
  </si>
  <si>
    <t>762332110.S</t>
  </si>
  <si>
    <t>Montáž viazaných konštrukcií krovov striech z reziva priemernej plochy do 120 cm2</t>
  </si>
  <si>
    <t>1621117707</t>
  </si>
  <si>
    <t>Výmera K5 50x160</t>
  </si>
  <si>
    <t>125,79</t>
  </si>
  <si>
    <t>129</t>
  </si>
  <si>
    <t>6051200001.K</t>
  </si>
  <si>
    <t>Rezivo stavebné zo smreku - hranoly hranené, hr. 50 mm, š. 160 mm, impregnované</t>
  </si>
  <si>
    <t>-1331424915</t>
  </si>
  <si>
    <t>125,79*0,05*0,16</t>
  </si>
  <si>
    <t>1,006*1,05 'Prepočítané koeficientom množstva</t>
  </si>
  <si>
    <t>130</t>
  </si>
  <si>
    <t>762332120.S</t>
  </si>
  <si>
    <t>Montáž viazaných konštrukcií krovov striech z reziva priemernej plochy 120 - 224 cm2</t>
  </si>
  <si>
    <t>551453895</t>
  </si>
  <si>
    <t>Výmera S1 150x120</t>
  </si>
  <si>
    <t>37,06</t>
  </si>
  <si>
    <t>131</t>
  </si>
  <si>
    <t>6054200001.S</t>
  </si>
  <si>
    <t>Rezivo stavebné zo smreku - hranoly hranené, hr. 150 mm, š. 120 mm, impregnované</t>
  </si>
  <si>
    <t>867323718</t>
  </si>
  <si>
    <t>37,06*0,15*0,12</t>
  </si>
  <si>
    <t>0,667*1,05 'Prepočítané koeficientom množstva</t>
  </si>
  <si>
    <t>132</t>
  </si>
  <si>
    <t>762332130.S</t>
  </si>
  <si>
    <t>Montáž viazaných konštrukcií krovov striech z reziva priemernej plochy 224 - 288 cm2</t>
  </si>
  <si>
    <t>-1124319567</t>
  </si>
  <si>
    <t>Výmera P1-P6+V1 150x150</t>
  </si>
  <si>
    <t>(14+9+5,18+9,04+10+9,76+19,95)</t>
  </si>
  <si>
    <t>Výmera  K1-K3 120x240</t>
  </si>
  <si>
    <t>(185,64+147,89+53,79)</t>
  </si>
  <si>
    <t>Výmera  K4 100x240</t>
  </si>
  <si>
    <t>278,08</t>
  </si>
  <si>
    <t>133</t>
  </si>
  <si>
    <t>6054200001.R</t>
  </si>
  <si>
    <t>Rezivo stavebné zo smreku - hranoly hranené, hr. 100/120/150 mm, š. 150/240 mm, impregnované</t>
  </si>
  <si>
    <t>-1390219229</t>
  </si>
  <si>
    <t>(14+9+5,18+9,04+10+9,76+19,95)*0,15*0,15</t>
  </si>
  <si>
    <t>(185,64+147,89+53,79)*0,12*0,24</t>
  </si>
  <si>
    <t>278,08*0,1*0,24</t>
  </si>
  <si>
    <t>19,56*1,05 'Prepočítané koeficientom množstva</t>
  </si>
  <si>
    <t>134</t>
  </si>
  <si>
    <t>762332140.S</t>
  </si>
  <si>
    <t>Montáž viazaných konštrukcií krovov striech z reziva priemernej plochy 288 - 450 cm2</t>
  </si>
  <si>
    <t>2053756885</t>
  </si>
  <si>
    <t>Výmera V2 200x200</t>
  </si>
  <si>
    <t>41,2</t>
  </si>
  <si>
    <t>135</t>
  </si>
  <si>
    <t>6054200002.R</t>
  </si>
  <si>
    <t>Rezivo stavebné zo smreku - hranoly hranené, hr. 200 mm, š. 200 mm, impregnované</t>
  </si>
  <si>
    <t>-1988166754</t>
  </si>
  <si>
    <t>41,2*0,2*0,2</t>
  </si>
  <si>
    <t>1,648*1,05 'Prepočítané koeficientom množstva</t>
  </si>
  <si>
    <t>136</t>
  </si>
  <si>
    <t>762341201.S</t>
  </si>
  <si>
    <t>Montáž latovania jednoduchých striech pre sklon do 60°</t>
  </si>
  <si>
    <t>756688958</t>
  </si>
  <si>
    <t>314,04*1,05/0,2</t>
  </si>
  <si>
    <t>137</t>
  </si>
  <si>
    <t>605430000200</t>
  </si>
  <si>
    <t>Rezivo stavebné zo smreku - strešné laty impregnované hr. 40 mm, š. 50 mm, dĺ. 4000-5000 mm, JAFHOLZ</t>
  </si>
  <si>
    <t>-328352596</t>
  </si>
  <si>
    <t>1648,71*0,0022 'Prepočítané koeficientom množstva</t>
  </si>
  <si>
    <t>138</t>
  </si>
  <si>
    <t>762341252.S</t>
  </si>
  <si>
    <t>Montáž kontralát pre sklon od 22° do 35°</t>
  </si>
  <si>
    <t>-1545155312</t>
  </si>
  <si>
    <t>314,04*1,05/0,7</t>
  </si>
  <si>
    <t>139</t>
  </si>
  <si>
    <t>-1692126931</t>
  </si>
  <si>
    <t>471,06*0,0022 'Prepočítané koeficientom množstva</t>
  </si>
  <si>
    <t>140</t>
  </si>
  <si>
    <t>762395000.S</t>
  </si>
  <si>
    <t>Spojovacie prostriedky pre viazané konštrukcie krovov, debnenie a laťovanie, nadstrešné konštr., spádové kliny - svorky, dosky, klince, pásová oceľ, vruty</t>
  </si>
  <si>
    <t>1812415755</t>
  </si>
  <si>
    <t>1,056+0,7+20,538+1,73+3,627+1,036</t>
  </si>
  <si>
    <t>141</t>
  </si>
  <si>
    <t>998762202.S</t>
  </si>
  <si>
    <t>Presun hmôt pre konštrukcie tesárske v objektoch výšky do 12 m</t>
  </si>
  <si>
    <t>-21594795</t>
  </si>
  <si>
    <t>763</t>
  </si>
  <si>
    <t>Konštrukcie - drevostavby</t>
  </si>
  <si>
    <t>142</t>
  </si>
  <si>
    <t>763120011.S</t>
  </si>
  <si>
    <t>Sadrokartónová inštalačná predstena pre sanitárne zariadenia, kca CD+UD, dvojito opláštená doskou impregnovanou H2 2x12,5 mm</t>
  </si>
  <si>
    <t>236815824</t>
  </si>
  <si>
    <t>1,35*(1,65*3)*1,05</t>
  </si>
  <si>
    <t>143</t>
  </si>
  <si>
    <t>763138220.S</t>
  </si>
  <si>
    <t>Podhľad SDK závesný na dvojúrovňovej oceľovej podkonštrukcií CD+UD, doska štandardná A 12.5 mm</t>
  </si>
  <si>
    <t>444911895</t>
  </si>
  <si>
    <t>(10,11+20,86*2)*1,05</t>
  </si>
  <si>
    <t>144</t>
  </si>
  <si>
    <t>763138222.S</t>
  </si>
  <si>
    <t>Podhľad SDK závesný na dvojúrovňovej oceľovej podkonštrukcií CD+UD, doska impregnovaná H2 12.5 mm</t>
  </si>
  <si>
    <t>-152326829</t>
  </si>
  <si>
    <t>(4,02*2)*1,05</t>
  </si>
  <si>
    <t>145</t>
  </si>
  <si>
    <t>763138280</t>
  </si>
  <si>
    <t>Akustický podhľad SDK Rigips Rigiton, doska Rigiton RL, TI 50 mm</t>
  </si>
  <si>
    <t>-1330759117</t>
  </si>
  <si>
    <t>146</t>
  </si>
  <si>
    <t>763160003</t>
  </si>
  <si>
    <t>Podkrovie SDK Rigips RB/RBI 12.5 mm, na konštrukcií R-CD a krokvových závesoch, bez TI</t>
  </si>
  <si>
    <t>-942929447</t>
  </si>
  <si>
    <t>7,65*(2,3+6,25)*1,05</t>
  </si>
  <si>
    <t>147</t>
  </si>
  <si>
    <t>998763401.S</t>
  </si>
  <si>
    <t>Presun hmôt pre sadrokartónové konštrukcie v stavbách (objektoch) výšky do 7 m</t>
  </si>
  <si>
    <t>-190960573</t>
  </si>
  <si>
    <t>764</t>
  </si>
  <si>
    <t>Konštrukcie klampiarske</t>
  </si>
  <si>
    <t>148</t>
  </si>
  <si>
    <t>764171432.S</t>
  </si>
  <si>
    <t>Záveterná lišta zhotovená zo zvitkov pozink farebný, r.š. 330 mm</t>
  </si>
  <si>
    <t>167808548</t>
  </si>
  <si>
    <t>149</t>
  </si>
  <si>
    <t>764171860</t>
  </si>
  <si>
    <t>Krytina LINDAB Click, sklon strechy do 30°</t>
  </si>
  <si>
    <t>-1610303061</t>
  </si>
  <si>
    <t>314,04</t>
  </si>
  <si>
    <t>150</t>
  </si>
  <si>
    <t>764171873</t>
  </si>
  <si>
    <t>Krytina LINDAB Click - hrebene z hrebenáčov s vetracím pásom, sklon strechy do 30°</t>
  </si>
  <si>
    <t>-1714899270</t>
  </si>
  <si>
    <t>151</t>
  </si>
  <si>
    <t>764171879</t>
  </si>
  <si>
    <t>Krytina LINDAB Click - napojenie plechu na múr, sklon strechy do 30°</t>
  </si>
  <si>
    <t>1080654186</t>
  </si>
  <si>
    <t>5,116+6,182+4,639+5,116</t>
  </si>
  <si>
    <t>152</t>
  </si>
  <si>
    <t>764171885</t>
  </si>
  <si>
    <t>Krytina LINDAB Click - odkvapové lemovanie, sklon strechy do 30°</t>
  </si>
  <si>
    <t>1986307207</t>
  </si>
  <si>
    <t>153</t>
  </si>
  <si>
    <t>764313002.S</t>
  </si>
  <si>
    <t>Montáž oddeľovacej štruktúrovanej rohože s integrovanou poistnou hydroizoláciou pre plechové krytiny z farbeného Pz</t>
  </si>
  <si>
    <t>-1378025574</t>
  </si>
  <si>
    <t>154</t>
  </si>
  <si>
    <t>283280005900</t>
  </si>
  <si>
    <t>Vrstva štruktúrovaná oddeľovacia VAPOZINC, šírka 1500 mm, RHEINZINK</t>
  </si>
  <si>
    <t>-1449447628</t>
  </si>
  <si>
    <t>155</t>
  </si>
  <si>
    <t>764352427.S</t>
  </si>
  <si>
    <t>Žľaby z pozinkovaného farbeného PZf plechu, pododkvapové polkruhové r.š. 330 mm</t>
  </si>
  <si>
    <t>1838073874</t>
  </si>
  <si>
    <t>29,12*2</t>
  </si>
  <si>
    <t>156</t>
  </si>
  <si>
    <t>764359411.S</t>
  </si>
  <si>
    <t>Kotlík kónický z pozinkovaného farbeného PZf plechu, pre rúry s priemerom do 100 mm</t>
  </si>
  <si>
    <t>1225873118</t>
  </si>
  <si>
    <t>157</t>
  </si>
  <si>
    <t>764410440.S</t>
  </si>
  <si>
    <t>Oplechovanie parapetov z pozinkovaného farbeného PZf plechu, vrátane rohov r.š. 250 mm</t>
  </si>
  <si>
    <t>-1117897893</t>
  </si>
  <si>
    <t>2*11+2+1+2+2</t>
  </si>
  <si>
    <t>158</t>
  </si>
  <si>
    <t>764430440.S</t>
  </si>
  <si>
    <t>Oplechovanie muriva a atík z pozinkovaného farbeného PZf plechu, vrátane rohov r.š. 500 mm</t>
  </si>
  <si>
    <t>1069938421</t>
  </si>
  <si>
    <t>5,116*2+6,182*2</t>
  </si>
  <si>
    <t>159</t>
  </si>
  <si>
    <t>764454453.S</t>
  </si>
  <si>
    <t>Zvodové rúry z pozinkovaného farbeného PZf plechu, kruhové priemer 100 mm</t>
  </si>
  <si>
    <t>935230421</t>
  </si>
  <si>
    <t>4,9*2+5,9*2+1,6</t>
  </si>
  <si>
    <t>160</t>
  </si>
  <si>
    <t>998764201.S</t>
  </si>
  <si>
    <t>Presun hmôt pre konštrukcie klampiarske v objektoch výšky do 6 m</t>
  </si>
  <si>
    <t>75554685</t>
  </si>
  <si>
    <t>766</t>
  </si>
  <si>
    <t>Konštrukcie stolárske</t>
  </si>
  <si>
    <t>161</t>
  </si>
  <si>
    <t>766621400.S</t>
  </si>
  <si>
    <t>Montáž okien plastových s hydroizolačnými páskami (exteriérová a interiérová)</t>
  </si>
  <si>
    <t>-1368975795</t>
  </si>
  <si>
    <t>(1*2+2*2)*11</t>
  </si>
  <si>
    <t>(1,4*2+2*2)+(1,4*2+1*2)+(2,3*2+2*2)+(2,245*2+3*2)+(2,245*2+2*2)+(1*2+2*2)</t>
  </si>
  <si>
    <t>162</t>
  </si>
  <si>
    <t>283290005800</t>
  </si>
  <si>
    <t>Tesniaca fólia CX exteriér, š. 70 mm, dĺ. 30 m, pre tesnenie pripájacej škáry okenného rámu a muriva, polymér, ALLMEDIA</t>
  </si>
  <si>
    <t>-906681631</t>
  </si>
  <si>
    <t>163</t>
  </si>
  <si>
    <t>283290006200</t>
  </si>
  <si>
    <t>Tesniaca fólia CX interiér, š. 70 mm, dĺ. 30 m, pre tesnenie pripájacej škáry okenného rámu a muriva, polymér, ALLMEDIA</t>
  </si>
  <si>
    <t>-1038185504</t>
  </si>
  <si>
    <t>164</t>
  </si>
  <si>
    <t>61141009.O1</t>
  </si>
  <si>
    <t>Okno plastové dvojkrídlové O+OS, izolačné trojsklo, šxv. 2000x1000 mm, RAL7016, kovanie oceľové</t>
  </si>
  <si>
    <t>-379186021</t>
  </si>
  <si>
    <t>165</t>
  </si>
  <si>
    <t>61141009.O2</t>
  </si>
  <si>
    <t>Okno plastové dvojkrídlové OS+S, izolačné trojsklo, šxv. 2000x1400 mm, RAL7016, kovanie oceľové</t>
  </si>
  <si>
    <t>402869278</t>
  </si>
  <si>
    <t>166</t>
  </si>
  <si>
    <t>61141009.O3</t>
  </si>
  <si>
    <t>Okno plastové jednokrídlové OS, izolačné trojsklo, šxv. 1000x1400 mm, RAL7016, kovanie oceľové</t>
  </si>
  <si>
    <t>1695848150</t>
  </si>
  <si>
    <t>167</t>
  </si>
  <si>
    <t>61141009.O4</t>
  </si>
  <si>
    <t>Okno plastové dvojdielne FIX+FIX, izolačné trojsklo, šxv. 2000x2300 mm, RAL7016, kovanie oceľové</t>
  </si>
  <si>
    <t>-1282986291</t>
  </si>
  <si>
    <t>168</t>
  </si>
  <si>
    <t>61141009.O5</t>
  </si>
  <si>
    <t>Okno plastové trojdielne Posuv+Posuv+Posuv, izolačné trojsklo, šxv. 3000x2245 mm, RAL7016, kovanie oceľové</t>
  </si>
  <si>
    <t>937607537</t>
  </si>
  <si>
    <t>169</t>
  </si>
  <si>
    <t>61141009.O6</t>
  </si>
  <si>
    <t>Okno plastové dvojdielne Fix+Posuv, izolačné trojsklo, šxv. 2000x2245 mm, RAL7016, kovanie oceľové</t>
  </si>
  <si>
    <t>-1628896052</t>
  </si>
  <si>
    <t>170</t>
  </si>
  <si>
    <t>61141009.O7</t>
  </si>
  <si>
    <t>Okno plastové jednodielne Fix, izolačné trojsklo, šxv. 2000x1000 mm, RAL7016, kovanie oceľové</t>
  </si>
  <si>
    <t>-2087630352</t>
  </si>
  <si>
    <t>171</t>
  </si>
  <si>
    <t>61141009.O8</t>
  </si>
  <si>
    <t>Okno plastové dvojdielne-kruhové Fix+Fix, izolačné trojsklo, d 1250 mm, RAL7016, kovanie oceľové</t>
  </si>
  <si>
    <t>1656576110</t>
  </si>
  <si>
    <t>172</t>
  </si>
  <si>
    <t>766641161.S</t>
  </si>
  <si>
    <t>Montáž dverí plastových, vchodových exteriíérových, 1 m obvodu dverí</t>
  </si>
  <si>
    <t>-706416386</t>
  </si>
  <si>
    <t>2,25*2+1*2+2,25*2+0,9*2+2,25*2+0,9*2</t>
  </si>
  <si>
    <t>173</t>
  </si>
  <si>
    <t>61173000.D1</t>
  </si>
  <si>
    <t>Dvere vchodové plastové jednokrídlové, plné, bezp. kovanie tr.bezp. 3, RAL7016, rozmer 1000x2250 mm vr. zárubni</t>
  </si>
  <si>
    <t>1415004633</t>
  </si>
  <si>
    <t>174</t>
  </si>
  <si>
    <t>61173000.D2</t>
  </si>
  <si>
    <t>Dvere vchodové plastové jednokrídlové, plné, bezp. kovanie tr.bezp. 3, RAL7016, rozmer 900x2250 mm vr. zárubni, EI-C30D1</t>
  </si>
  <si>
    <t>645630511</t>
  </si>
  <si>
    <t>175</t>
  </si>
  <si>
    <t>61173000.D3</t>
  </si>
  <si>
    <t>Dvere vchodové plastové dvojkrídlové, presklenné, izolačné trojsklo, bezp. kovanie tr.bezp. 3, RAL7016, rozmer 1600x2250 mm vr. zárubni</t>
  </si>
  <si>
    <t>1321491378</t>
  </si>
  <si>
    <t>176</t>
  </si>
  <si>
    <t>766662112.S</t>
  </si>
  <si>
    <t>Montáž dverového krídla otočného jednokrídlového poldrážkového, do existujúcej zárubne, vrátane kovania</t>
  </si>
  <si>
    <t>1500445599</t>
  </si>
  <si>
    <t>177</t>
  </si>
  <si>
    <t>549150000600.S</t>
  </si>
  <si>
    <t>Kľučka dverová a rozeta 2x, nehrdzavejúca oceľ, povrch nerez brúsený</t>
  </si>
  <si>
    <t>1452280700</t>
  </si>
  <si>
    <t>178</t>
  </si>
  <si>
    <t>611610001500.S</t>
  </si>
  <si>
    <t>Dvere vnútorné jednokrídlové, šírka 600-900 mm, výplň papierová voština, povrch dýha, plné</t>
  </si>
  <si>
    <t>-1763697986</t>
  </si>
  <si>
    <t>179</t>
  </si>
  <si>
    <t>611650001110.S</t>
  </si>
  <si>
    <t>Dvere vnútorné protipožiarne drevené EI EW 30 D3, šxv 900x1970 mm, požiarna výplň DTD, SK certifikát, RAL nástrek</t>
  </si>
  <si>
    <t>711130266</t>
  </si>
  <si>
    <t>180</t>
  </si>
  <si>
    <t>766671002.S</t>
  </si>
  <si>
    <t>Montáž okna strešného vrátane príslušenstva, veľkosť okna 78x118 cm</t>
  </si>
  <si>
    <t>1363258522</t>
  </si>
  <si>
    <t>181</t>
  </si>
  <si>
    <t>611310004800.S</t>
  </si>
  <si>
    <t>Strešné okno drevené kyvné, šxv 780x1180 mm s madlom</t>
  </si>
  <si>
    <t>-2100186057</t>
  </si>
  <si>
    <t>611380003300.S</t>
  </si>
  <si>
    <t>Lemovanie hliníkové, šxv 780x1180 mm bez zatepľovacej sady, pre profilovanú strešnú krytinu do 120 mm</t>
  </si>
  <si>
    <t>273236813</t>
  </si>
  <si>
    <t>183</t>
  </si>
  <si>
    <t>611380006700.S</t>
  </si>
  <si>
    <t>Zatepľovacia sada pre osadenie strešného okna alebo výlezu, šxv 780x1180 mm</t>
  </si>
  <si>
    <t>-1972965053</t>
  </si>
  <si>
    <t>184</t>
  </si>
  <si>
    <t>766694141.S</t>
  </si>
  <si>
    <t>Montáž parapetnej dosky plastovej šírky do 300 mm, dĺžky do 1000 mm</t>
  </si>
  <si>
    <t>977060561</t>
  </si>
  <si>
    <t>185</t>
  </si>
  <si>
    <t>611560000800.S</t>
  </si>
  <si>
    <t>Plastové krytky k vnútorným parapetom plastovým, pár, vo farbe biela, mramor, zlatý dub, buk, mahagón, orech</t>
  </si>
  <si>
    <t>1977793318</t>
  </si>
  <si>
    <t>186</t>
  </si>
  <si>
    <t>611560000400.S</t>
  </si>
  <si>
    <t>Parapetná doska plastová, šírka 300 mm, komôrková vnútorná, zlatý dub, mramor, mahagon, svetlý buk, orech, biela</t>
  </si>
  <si>
    <t>-1600024796</t>
  </si>
  <si>
    <t>187</t>
  </si>
  <si>
    <t>766694143.S</t>
  </si>
  <si>
    <t>Montáž parapetnej dosky plastovej šírky do 300 mm, dĺžky 1600-2600 mm</t>
  </si>
  <si>
    <t>1247664156</t>
  </si>
  <si>
    <t>188</t>
  </si>
  <si>
    <t>1400913538</t>
  </si>
  <si>
    <t>13*2 'Prepočítané koeficientom množstva</t>
  </si>
  <si>
    <t>189</t>
  </si>
  <si>
    <t>1951987867</t>
  </si>
  <si>
    <t>190</t>
  </si>
  <si>
    <t>766702111.S</t>
  </si>
  <si>
    <t>Montáž zárubní obložkových pre dvere jednokrídlové</t>
  </si>
  <si>
    <t>-653621081</t>
  </si>
  <si>
    <t>191</t>
  </si>
  <si>
    <t>611810003200.S</t>
  </si>
  <si>
    <t>Zárubňa vnútorná obložková, šírka 600-900 mm, výška 1970 mm, DTD doska, povrch dýha, pre stenu hrúbky 60-170 mm, pre jednokrídlové dvere</t>
  </si>
  <si>
    <t>933425275</t>
  </si>
  <si>
    <t>192</t>
  </si>
  <si>
    <t>611810003401.R</t>
  </si>
  <si>
    <t>Zárubňa vnútorná obložková, šírka 600-900 mm, výška 1970 mm, DTD doska, povrch dýha, pre stenu hrúbky 260-350 mm, pre jednokrídlové dvere, protipožiarna</t>
  </si>
  <si>
    <t>-1490958661</t>
  </si>
  <si>
    <t>193</t>
  </si>
  <si>
    <t>998766201.S</t>
  </si>
  <si>
    <t>Presun hmot pre konštrukcie stolárske v objektoch výšky do 6 m</t>
  </si>
  <si>
    <t>79502620</t>
  </si>
  <si>
    <t>767</t>
  </si>
  <si>
    <t>Konštrukcie doplnkové kovové</t>
  </si>
  <si>
    <t>194</t>
  </si>
  <si>
    <t>767163105.S</t>
  </si>
  <si>
    <t>Montáž zábradlia nerezové na terasy a balkóny, výplň rebrovanie, kotvenie zboku</t>
  </si>
  <si>
    <t>-59677581</t>
  </si>
  <si>
    <t>195</t>
  </si>
  <si>
    <t>553520000700.S</t>
  </si>
  <si>
    <t>Zábradlie nerezové s dreveným madlom, buk, horizontálna výplň nerez, výška 900 mm, dĺžka 1500 mm, kotvenie bočné</t>
  </si>
  <si>
    <t>417836535</t>
  </si>
  <si>
    <t>196</t>
  </si>
  <si>
    <t>767230030.S</t>
  </si>
  <si>
    <t>Montáž zábradlia nerezové na schody, výplň rebrovanie, kotvenie do podlahy</t>
  </si>
  <si>
    <t>-2141957553</t>
  </si>
  <si>
    <t>1,5*2+1</t>
  </si>
  <si>
    <t>197</t>
  </si>
  <si>
    <t>553520000400.S</t>
  </si>
  <si>
    <t>Zábradlie nerezové pre schody, horizontálna výplň nerez, výška 900 mm, dĺžka 3000 mm, kotvenie do podlahy</t>
  </si>
  <si>
    <t>2001480913</t>
  </si>
  <si>
    <t>198</t>
  </si>
  <si>
    <t>767995104.S</t>
  </si>
  <si>
    <t>Montáž ostatných atypických kovových stavebných doplnkových konštrukcií nad 20 do 50 kg</t>
  </si>
  <si>
    <t>-1514004285</t>
  </si>
  <si>
    <t>Výmera RHS150/250/6,3</t>
  </si>
  <si>
    <t>9,42*38</t>
  </si>
  <si>
    <t>Výmera HEB240</t>
  </si>
  <si>
    <t>10,97*83,2*3</t>
  </si>
  <si>
    <t>Výmera U120</t>
  </si>
  <si>
    <t>4,01*13,3*2</t>
  </si>
  <si>
    <t>199</t>
  </si>
  <si>
    <t>134870001170.S</t>
  </si>
  <si>
    <t>Oceľový nosník HEB 240, z valcovanej ocele S235JR</t>
  </si>
  <si>
    <t>-809381095</t>
  </si>
  <si>
    <t>10,97*3 'Prepočítané koeficientom množstva</t>
  </si>
  <si>
    <t>200</t>
  </si>
  <si>
    <t>133840001000.S</t>
  </si>
  <si>
    <t>Tyč oceľová prierezu U 120 mm valcovaná za tepla, ozn. 11 375, podľa EN ISO S235JR</t>
  </si>
  <si>
    <t>1331575652</t>
  </si>
  <si>
    <t>4,01*13,3*2*1,05</t>
  </si>
  <si>
    <t>201</t>
  </si>
  <si>
    <t>145620001699.R</t>
  </si>
  <si>
    <t>Profil oceľový 150x250x3 mm uzavretý obdĺžnikový</t>
  </si>
  <si>
    <t>-904489977</t>
  </si>
  <si>
    <t>9,42*38*1,05</t>
  </si>
  <si>
    <t>202</t>
  </si>
  <si>
    <t>998767201.S</t>
  </si>
  <si>
    <t>Presun hmôt pre kovové stavebné doplnkové konštrukcie v objektoch výšky do 6 m</t>
  </si>
  <si>
    <t>-1049581052</t>
  </si>
  <si>
    <t>771</t>
  </si>
  <si>
    <t>Podlahy z dlaždíc</t>
  </si>
  <si>
    <t>203</t>
  </si>
  <si>
    <t>771275308.S</t>
  </si>
  <si>
    <t>Montáž obkladov schodiskových stupňov dlaždicami do flexibilného tmelu veľ. 300 x 600 mm</t>
  </si>
  <si>
    <t>254555225</t>
  </si>
  <si>
    <t>1,934*1,85*1,05+0,3*0,9*1,05</t>
  </si>
  <si>
    <t>0,18*0,9*(11)*1,05+0,18*(1,1+1,3+1,2)*2*1,05</t>
  </si>
  <si>
    <t>204</t>
  </si>
  <si>
    <t>597740003300.S</t>
  </si>
  <si>
    <t>Dlaždice keramické, lxvxhr 598x598x10 mm, gresové glazované</t>
  </si>
  <si>
    <t>-1423183794</t>
  </si>
  <si>
    <t>7,272*1,1 'Prepočítané koeficientom množstva</t>
  </si>
  <si>
    <t>205</t>
  </si>
  <si>
    <t>771411008.S</t>
  </si>
  <si>
    <t>Montáž soklíkov z obkladačiek do malty veľ. 600 x95 mm</t>
  </si>
  <si>
    <t>-2117150047</t>
  </si>
  <si>
    <t>5,464*2+1,85*2-1,6-0,9*2-0,7+6,82*4+3,75*4-2-0,9*2-0,7*2-1+5,15*2+4,52*2-3-0,9*3-0,7+1,266*2+1,85</t>
  </si>
  <si>
    <t>206</t>
  </si>
  <si>
    <t>597640005800.S</t>
  </si>
  <si>
    <t>Sokel keramický, lxvxhr 598x95x10 mm</t>
  </si>
  <si>
    <t>871159638</t>
  </si>
  <si>
    <t>63,93*1,74 'Prepočítané koeficientom množstva</t>
  </si>
  <si>
    <t>207</t>
  </si>
  <si>
    <t>771576136.S</t>
  </si>
  <si>
    <t>Montáž podláh z dlaždíc keramických do tmelu flexibilného mrazuvzdorného veľ. 600 x 600 mm</t>
  </si>
  <si>
    <t>1076431995</t>
  </si>
  <si>
    <t>(10,11+2,59+20,86*2+4,02*2)*1,05</t>
  </si>
  <si>
    <t>(2,9+18,08+5,82+1,85*1,266)*1,05</t>
  </si>
  <si>
    <t>208</t>
  </si>
  <si>
    <t>1041066808</t>
  </si>
  <si>
    <t>96,182*1,06 'Prepočítané koeficientom množstva</t>
  </si>
  <si>
    <t>209</t>
  </si>
  <si>
    <t>998771201.S</t>
  </si>
  <si>
    <t>Presun hmôt pre podlahy z dlaždíc v objektoch výšky do 6m</t>
  </si>
  <si>
    <t>1695247406</t>
  </si>
  <si>
    <t>775</t>
  </si>
  <si>
    <t>Podlahy vlysové a parketové</t>
  </si>
  <si>
    <t>210</t>
  </si>
  <si>
    <t>775413120.S</t>
  </si>
  <si>
    <t>Montáž podlahových soklíkov alebo líšt obvodových skrutkovaním</t>
  </si>
  <si>
    <t>-443048140</t>
  </si>
  <si>
    <t>4,15*4+4*2+3,5*2-0,9*2-2</t>
  </si>
  <si>
    <t>211</t>
  </si>
  <si>
    <t>611990003200.S</t>
  </si>
  <si>
    <t>Lišta soklová MDF, vxš 60x20 mm</t>
  </si>
  <si>
    <t>-916538068</t>
  </si>
  <si>
    <t>27,8*1,01 'Prepočítané koeficientom množstva</t>
  </si>
  <si>
    <t>212</t>
  </si>
  <si>
    <t>775413240.S</t>
  </si>
  <si>
    <t>Montáž prechodovej lišty samolepiacej</t>
  </si>
  <si>
    <t>-286759650</t>
  </si>
  <si>
    <t>213</t>
  </si>
  <si>
    <t>611990001200.S</t>
  </si>
  <si>
    <t>Lišta prechodová samolepiaca, šírka 30 mm</t>
  </si>
  <si>
    <t>-1680556748</t>
  </si>
  <si>
    <t>1,6*1,01 'Prepočítané koeficientom množstva</t>
  </si>
  <si>
    <t>214</t>
  </si>
  <si>
    <t>775550110.S</t>
  </si>
  <si>
    <t>Montáž podlahy z laminátových a drevených parkiet, click spoj, položená voľne</t>
  </si>
  <si>
    <t>-164313808</t>
  </si>
  <si>
    <t>(18,08+16,6)*1,05</t>
  </si>
  <si>
    <t>215</t>
  </si>
  <si>
    <t>611980003035.S</t>
  </si>
  <si>
    <t>Podlaha laminátová, hrúbka 8 mm</t>
  </si>
  <si>
    <t>1724472663</t>
  </si>
  <si>
    <t>36,414*1,02 'Prepočítané koeficientom množstva</t>
  </si>
  <si>
    <t>216</t>
  </si>
  <si>
    <t>775592141.S</t>
  </si>
  <si>
    <t>Montáž podložky vyrovnávacej a tlmiacej penovej hr. 3 mm pod plávajúce podlahy</t>
  </si>
  <si>
    <t>-1720745154</t>
  </si>
  <si>
    <t>217</t>
  </si>
  <si>
    <t>283230008600.S</t>
  </si>
  <si>
    <t>Podložka z penového PE pod plávajúce podlahy, hr. 3 mm</t>
  </si>
  <si>
    <t>898405443</t>
  </si>
  <si>
    <t>36,414*1,03 'Prepočítané koeficientom množstva</t>
  </si>
  <si>
    <t>218</t>
  </si>
  <si>
    <t>998775201.S</t>
  </si>
  <si>
    <t>Presun hmôt pre podlahy vlysové a parketové v objektoch výšky do 6 m</t>
  </si>
  <si>
    <t>-528549974</t>
  </si>
  <si>
    <t>776</t>
  </si>
  <si>
    <t>Podlahy povlakové</t>
  </si>
  <si>
    <t>219</t>
  </si>
  <si>
    <t>776591010.S</t>
  </si>
  <si>
    <t>Lepenie elastických povlakových podláh pre športové plochy hrúbky nad 5 mm</t>
  </si>
  <si>
    <t>-1427358571</t>
  </si>
  <si>
    <t>220</t>
  </si>
  <si>
    <t>284170003110.S</t>
  </si>
  <si>
    <t>Športový povrch PVC heterogénny, hrúbka nad 9 mm</t>
  </si>
  <si>
    <t>56066460</t>
  </si>
  <si>
    <t>182*1,03 'Prepočítané koeficientom množstva</t>
  </si>
  <si>
    <t>221</t>
  </si>
  <si>
    <t>776990105.S</t>
  </si>
  <si>
    <t>Vysávanie podkladu pred kladením povlakovýck podláh</t>
  </si>
  <si>
    <t>-1723425446</t>
  </si>
  <si>
    <t>222</t>
  </si>
  <si>
    <t>776990110.S</t>
  </si>
  <si>
    <t>Penetrovanie podkladu pred kladením povlakových podláh</t>
  </si>
  <si>
    <t>73011563</t>
  </si>
  <si>
    <t>223</t>
  </si>
  <si>
    <t>998776101.S</t>
  </si>
  <si>
    <t>Presun hmôt pre podlahy povlakové v objektoch výšky do 6 m</t>
  </si>
  <si>
    <t>1141220803</t>
  </si>
  <si>
    <t>781</t>
  </si>
  <si>
    <t>Obklady</t>
  </si>
  <si>
    <t>224</t>
  </si>
  <si>
    <t>781445217.S</t>
  </si>
  <si>
    <t>Montáž obkladov vnútor. stien z obkladačiek kladených do tmelu flexibilného veľ. 300x600 mm</t>
  </si>
  <si>
    <t>-409845251</t>
  </si>
  <si>
    <t>2,7*(2,71*4+1,5*4)*1,05-0,7*2,02*2</t>
  </si>
  <si>
    <t>1,13*(2,32+1,25*2)*1,05+1,37*(1,25)*1,05*2/2</t>
  </si>
  <si>
    <t>2,5*(2,52+1*2+0,9*2+0,1)*1,05-0,7*2,02</t>
  </si>
  <si>
    <t>225</t>
  </si>
  <si>
    <t>597640001800.S</t>
  </si>
  <si>
    <t>Obkladačky keramické lxvxhr 298x598x10 mm</t>
  </si>
  <si>
    <t>-425942191</t>
  </si>
  <si>
    <t>67,869*1,06 'Prepočítané koeficientom množstva</t>
  </si>
  <si>
    <t>226</t>
  </si>
  <si>
    <t>998781201.S</t>
  </si>
  <si>
    <t>Presun hmôt pre obklady keramické v objektoch výšky do 6 m</t>
  </si>
  <si>
    <t>-529036604</t>
  </si>
  <si>
    <t>783</t>
  </si>
  <si>
    <t>Nátery</t>
  </si>
  <si>
    <t>227</t>
  </si>
  <si>
    <t>783222100.S</t>
  </si>
  <si>
    <t>Nátery kov.stav.doplnk.konštr. syntetické farby šedej na vzduchu schnúce dvojnásobné - 70µm</t>
  </si>
  <si>
    <t>-1178755912</t>
  </si>
  <si>
    <t>228</t>
  </si>
  <si>
    <t>783226100.S</t>
  </si>
  <si>
    <t>Nátery kov.stav.doplnk.konštr. syntetické na vzduchu schnúce základný - 35µm</t>
  </si>
  <si>
    <t>-2147075178</t>
  </si>
  <si>
    <t>9,42*0,78</t>
  </si>
  <si>
    <t>10,97*1,38*3</t>
  </si>
  <si>
    <t>4,01*0,43*2</t>
  </si>
  <si>
    <t>784</t>
  </si>
  <si>
    <t>Maľby</t>
  </si>
  <si>
    <t>229</t>
  </si>
  <si>
    <t>784410100.S</t>
  </si>
  <si>
    <t>Penetrovanie jednonásobné jemnozrnných podkladov výšky do 3,80 m</t>
  </si>
  <si>
    <t>398058410</t>
  </si>
  <si>
    <t>Stena</t>
  </si>
  <si>
    <t>Strop</t>
  </si>
  <si>
    <t>230</t>
  </si>
  <si>
    <t>784418012.S</t>
  </si>
  <si>
    <t>Zakrývanie podláh a zariadení papierom v miestnostiach alebo na schodisku</t>
  </si>
  <si>
    <t>-636337100</t>
  </si>
  <si>
    <t>76,97+257,02-12,57*2</t>
  </si>
  <si>
    <t>231</t>
  </si>
  <si>
    <t>784454271.S</t>
  </si>
  <si>
    <t>Maľby z maliarskych zmesí práškových, základné ručne nanášané dvojnásobné na jemnozrnný podklad na schodisku výšky do 3,80 m</t>
  </si>
  <si>
    <t>656621855</t>
  </si>
  <si>
    <t>232</t>
  </si>
  <si>
    <t>000300016.S</t>
  </si>
  <si>
    <t>Geodetické práce - vykonávané pred výstavbou určenie vytyčovacej siete, vytýčenie staveniska, staveb. objektu</t>
  </si>
  <si>
    <t>eur</t>
  </si>
  <si>
    <t>467340417</t>
  </si>
  <si>
    <t>233</t>
  </si>
  <si>
    <t>001000034.S</t>
  </si>
  <si>
    <t>Inžinierska činnosť - skúšky a revízie ostatné skúšky</t>
  </si>
  <si>
    <t>-1265513316</t>
  </si>
  <si>
    <t>234</t>
  </si>
  <si>
    <t>001500003.R</t>
  </si>
  <si>
    <t>Ostatné náklady stavby - nešpecifikované práce, ktoré nie sú obsiahnuté v rozpočte - 7%</t>
  </si>
  <si>
    <t>-1412172860</t>
  </si>
  <si>
    <t>03 - Vykurovanie + vetranie</t>
  </si>
  <si>
    <t xml:space="preserve">    732 - Ústredné kúrenie - strojovne</t>
  </si>
  <si>
    <t xml:space="preserve">    733 - Ústredné kúrenie - rozvodné potrubie</t>
  </si>
  <si>
    <t xml:space="preserve">    734 - Ústredné kúrenie - armatúry</t>
  </si>
  <si>
    <t xml:space="preserve">    735 - Ústredné kúrenie - vykurovacie telesá</t>
  </si>
  <si>
    <t xml:space="preserve">    769 - Montáže vzduchotechnických zariadení</t>
  </si>
  <si>
    <t>OST - Ostatné</t>
  </si>
  <si>
    <t>732</t>
  </si>
  <si>
    <t>Ústredné kúrenie - strojovne</t>
  </si>
  <si>
    <t>732331000.S</t>
  </si>
  <si>
    <t>Montáž expanznej nádoby tlak do 6 bar s membránou 8 l</t>
  </si>
  <si>
    <t>741623639</t>
  </si>
  <si>
    <t>484630005110</t>
  </si>
  <si>
    <t>Nádoba expanzná s membránou typ N 8 l, D 272 mm, v 236 mm, pripojenie R 3/4", 4 bar / 1,5 bar, šedá, REFLEX</t>
  </si>
  <si>
    <t>347497504</t>
  </si>
  <si>
    <t>732331009.S</t>
  </si>
  <si>
    <t>Montáž expanznej nádoby tlak do 6 bar s membránou 25 l</t>
  </si>
  <si>
    <t>-826918811</t>
  </si>
  <si>
    <t>484630005410</t>
  </si>
  <si>
    <t>Nádoba expanzná s membránou typ N 25 l, D 308 mm, v 481 mm, pripojenie R 3/4", 4 bar / 1,5 bar, šedá, REFLEX</t>
  </si>
  <si>
    <t>-1637417958</t>
  </si>
  <si>
    <t>732460005.S</t>
  </si>
  <si>
    <t>Montáž tepelného čerpadla SPLIT 3-12 kW (vzduch-voda)</t>
  </si>
  <si>
    <t>412623604</t>
  </si>
  <si>
    <t>0010039291</t>
  </si>
  <si>
    <t>Zostava VWL 35/6 A 230V+uniTOWER+VRC720</t>
  </si>
  <si>
    <t>1988619366</t>
  </si>
  <si>
    <t>0010039292</t>
  </si>
  <si>
    <t>Zostava VWL 55/6 A 230V+uniTOWER+VRC720</t>
  </si>
  <si>
    <t>1670524958</t>
  </si>
  <si>
    <t>00100.RR</t>
  </si>
  <si>
    <t>Zostava ventilov (GK,F,VK) a príslušenstva ( rozvody potruvia, chladivo R290 )</t>
  </si>
  <si>
    <t>kpl</t>
  </si>
  <si>
    <t>-1601783371</t>
  </si>
  <si>
    <t>998732201.S</t>
  </si>
  <si>
    <t>Presun hmôt pre strojovne v objektoch výšky do 6 m</t>
  </si>
  <si>
    <t>584274516</t>
  </si>
  <si>
    <t>733</t>
  </si>
  <si>
    <t>Ústredné kúrenie - rozvodné potrubie</t>
  </si>
  <si>
    <t>733166120</t>
  </si>
  <si>
    <t>Plasthliníkové potrubie Herz PE-RT v kotúčoch pre vykurovanie spájané lisovaním dxt 16x2 mm</t>
  </si>
  <si>
    <t>447360442</t>
  </si>
  <si>
    <t>(20+19+18+16+14+10+22+18+16+14+12)*1,15*2</t>
  </si>
  <si>
    <t>(10+10+4+6+5)*1,15*2</t>
  </si>
  <si>
    <t>(3+12+14+12)*1,15*2</t>
  </si>
  <si>
    <t>733166124</t>
  </si>
  <si>
    <t>Plasthliníkové potrubie Herz PE-RT v kotúčoch pre vykurovanie spájané lisovaním dxt 26x3 mm</t>
  </si>
  <si>
    <t>-1843883758</t>
  </si>
  <si>
    <t>(4+5+3)*1,15*2</t>
  </si>
  <si>
    <t>733191301.S</t>
  </si>
  <si>
    <t>Tlaková skúška plastového potrubia do 32 mm</t>
  </si>
  <si>
    <t>-937361736</t>
  </si>
  <si>
    <t>998733201.S</t>
  </si>
  <si>
    <t>Presun hmôt pre rozvody potrubia v objektoch výšky do 6 m</t>
  </si>
  <si>
    <t>-838081684</t>
  </si>
  <si>
    <t>734</t>
  </si>
  <si>
    <t>Ústredné kúrenie - armatúry</t>
  </si>
  <si>
    <t>734223208.S</t>
  </si>
  <si>
    <t>Montáž termostatickej hlavice kvapalinovej jednoduchej</t>
  </si>
  <si>
    <t>súb.</t>
  </si>
  <si>
    <t>2035816036</t>
  </si>
  <si>
    <t>11+2+2+4</t>
  </si>
  <si>
    <t>551280002000.S</t>
  </si>
  <si>
    <t>Termostatická hlavica kvapalinová jednoduchá rozsah regulácie + 6,5 až +28° C, plast</t>
  </si>
  <si>
    <t>1196979728</t>
  </si>
  <si>
    <t>734223255.S</t>
  </si>
  <si>
    <t>Montáž armatúr pre spodné pripojenie vykurovacích telies priamych</t>
  </si>
  <si>
    <t>701175236</t>
  </si>
  <si>
    <t>551290007700.S</t>
  </si>
  <si>
    <t>Regulačné a uzatvárateľné šróbenie pre vykurovacie telesá pre priamy dvojtrubkový systém 3/4", PN 10, niklovaná mosadz</t>
  </si>
  <si>
    <t>797511823</t>
  </si>
  <si>
    <t>998734201.S</t>
  </si>
  <si>
    <t>Presun hmôt pre armatúry v objektoch výšky do 6 m</t>
  </si>
  <si>
    <t>-1006310326</t>
  </si>
  <si>
    <t>735</t>
  </si>
  <si>
    <t>Ústredné kúrenie - vykurovacie telesá</t>
  </si>
  <si>
    <t>735154143.S</t>
  </si>
  <si>
    <t>Montáž vykurovacieho telesa panelového dvojradového výšky 600 mm/ dĺžky 1400-1800 mm</t>
  </si>
  <si>
    <t>1782528719</t>
  </si>
  <si>
    <t>11+2</t>
  </si>
  <si>
    <t>484530022000</t>
  </si>
  <si>
    <t>Teleso vykurovacie doskové dvojradové oceľové RADIK VK 22, vxlxhĺ 600x1800x100 mm, pripojenie pravé spodné, závit G 1/2" vnútorný, KORADO</t>
  </si>
  <si>
    <t>-656836905</t>
  </si>
  <si>
    <t>484530021900</t>
  </si>
  <si>
    <t>Teleso vykurovacie doskové dvojradové oceľové RADIK VK 22, vxlxhĺ 600x1600x100 mm, pripojenie pravé spodné, závit G 1/2" vnútorný, KORADO</t>
  </si>
  <si>
    <t>-162389064</t>
  </si>
  <si>
    <t>Poznámka k položke:_x000D_
V cene je zahrnutá upevňovacia sada alebo konzola.</t>
  </si>
  <si>
    <t>735154243.S</t>
  </si>
  <si>
    <t>Montáž vykurovacieho telesa panelového trojradového výšky 600 mm/ dĺžky 1400-1800 mm</t>
  </si>
  <si>
    <t>-454342692</t>
  </si>
  <si>
    <t>484530038900</t>
  </si>
  <si>
    <t>Teleso vykurovacie doskové trojradové oceľové RADIK VK 33, vxlxhĺ 600x1600x155 mm, pripojenie pravé spodné, závit G 1/2" vnútorný, KORADO</t>
  </si>
  <si>
    <t>699342057</t>
  </si>
  <si>
    <t>484530038800</t>
  </si>
  <si>
    <t>Teleso vykurovacie doskové trojradové oceľové RADIK VK 33, vxlxhĺ 600x1400x155 mm, pripojenie pravé spodné, závit G 1/2" vnútorný, KORADO</t>
  </si>
  <si>
    <t>946051730</t>
  </si>
  <si>
    <t>735311530.S</t>
  </si>
  <si>
    <t>Montáž zostavy rozdeľovač / zberač na stenu typ 4 cestný</t>
  </si>
  <si>
    <t>2133497239</t>
  </si>
  <si>
    <t>115104</t>
  </si>
  <si>
    <t>Mosadzný rozdeľovač ULTIMATE VARIANTA  I, 4 okruhový</t>
  </si>
  <si>
    <t>273987939</t>
  </si>
  <si>
    <t>735311540.S</t>
  </si>
  <si>
    <t>Montáž zostavy rozdeľovač / zberač na stenu typ 5 cestný</t>
  </si>
  <si>
    <t>1561028247</t>
  </si>
  <si>
    <t>115105</t>
  </si>
  <si>
    <t>Mosadzný rozdeľovač ULTIMATE VARIANTA  I, 5 okruhový</t>
  </si>
  <si>
    <t>-1201924150</t>
  </si>
  <si>
    <t>735311610.S</t>
  </si>
  <si>
    <t>Montáž zostavy rozdeľovač / zberač na stenu typ 11 cestný</t>
  </si>
  <si>
    <t>-772387699</t>
  </si>
  <si>
    <t>115111</t>
  </si>
  <si>
    <t>Mosadzný rozdeľovač ULTIMATE VARIANTA  I, 11 okruhový</t>
  </si>
  <si>
    <t>1507822332</t>
  </si>
  <si>
    <t>735311750.S</t>
  </si>
  <si>
    <t>Montáž skrinky rozdeľovača pod omietku 2-4 okruhy</t>
  </si>
  <si>
    <t>2131635151</t>
  </si>
  <si>
    <t>484650041600.S</t>
  </si>
  <si>
    <t>Skrinka rozdelovača pre montáž pod omietku, 2 - 4 okruhy, šxvxhĺ 550x715-895x110-150 mm, oceľový plech</t>
  </si>
  <si>
    <t>1696135639</t>
  </si>
  <si>
    <t>735311760.S</t>
  </si>
  <si>
    <t>Montáž skrinky rozdeľovača pod omietku 5-8 okruhov</t>
  </si>
  <si>
    <t>-1010801691</t>
  </si>
  <si>
    <t>484650041700.S</t>
  </si>
  <si>
    <t>Skrinka rozdelovača pre montáž pod omietku, 5 - 8 okruhov, šxvxhĺ 750x715-895x110-150 mm, oceľový plech</t>
  </si>
  <si>
    <t>1908420124</t>
  </si>
  <si>
    <t>735311770.S</t>
  </si>
  <si>
    <t>Montáž skrinky rozdeľovača pod omietku 9-12 okruhov</t>
  </si>
  <si>
    <t>1278463415</t>
  </si>
  <si>
    <t>484650041800.S</t>
  </si>
  <si>
    <t>Skrinka rozdelovača pre montáž pod omietku, 9 - 12 okruhov, šxvxhĺ 950x715-895x110-150 mm, oceľový plech</t>
  </si>
  <si>
    <t>-114221904</t>
  </si>
  <si>
    <t>735413030.S</t>
  </si>
  <si>
    <t>Montáž konvektora nástenného výšky  450 mm šírky 60 mm dĺžky 1600-2000 mm</t>
  </si>
  <si>
    <t>462645662</t>
  </si>
  <si>
    <t>484540006310</t>
  </si>
  <si>
    <t>Konvektor nástenný KORAWALL WK Economic, hĺxlxv 60x1800x450 mm s možnosťou bočného a spodného napojenia, KORADO</t>
  </si>
  <si>
    <t>1685773444</t>
  </si>
  <si>
    <t>735413090.S</t>
  </si>
  <si>
    <t>Montáž konvektora nástenného výšky  600 mm šírky 60 mm dĺžky 1600-2000 mm</t>
  </si>
  <si>
    <t>1111267034</t>
  </si>
  <si>
    <t>484540006410</t>
  </si>
  <si>
    <t>Konvektor nástenný KORAWALL WK Economic, hĺxlxv 60x1800x600 mm s možnosťou bočného a spodného napojenia, KORADO</t>
  </si>
  <si>
    <t>-1483181797</t>
  </si>
  <si>
    <t>998735201.S</t>
  </si>
  <si>
    <t>Presun hmôt pre vykurovacie telesá v objektoch výšky do 6 m</t>
  </si>
  <si>
    <t>-1682530815</t>
  </si>
  <si>
    <t>769</t>
  </si>
  <si>
    <t>Montáže vzduchotechnických zariadení</t>
  </si>
  <si>
    <t>769051507.S</t>
  </si>
  <si>
    <t>Montáž malej lokálnej vetracej jednotky s rekuperáciou tepla do steny hr. 500 mm, max. prietok vzduchu do 60 m3/h</t>
  </si>
  <si>
    <t>279721767</t>
  </si>
  <si>
    <t>00100</t>
  </si>
  <si>
    <t xml:space="preserve">Lokálna rekuperácia DIMPLEX DL 50 WE </t>
  </si>
  <si>
    <t>1836024747</t>
  </si>
  <si>
    <t>998769201.S</t>
  </si>
  <si>
    <t>Presun hmôt pre montáž vzduchotechnických zariadení v stavbe (objekte) výšky do 7 m</t>
  </si>
  <si>
    <t>1983183554</t>
  </si>
  <si>
    <t>HZS000114.S</t>
  </si>
  <si>
    <t>Stavebno montážne práce najnáročnejšie na odbornosť - prehliadky pracoviska a revízie, skúšky (Tr. 4) v rozsahu viac ako 8 hodín</t>
  </si>
  <si>
    <t>-2025381064</t>
  </si>
  <si>
    <t>OST</t>
  </si>
  <si>
    <t>Ostatné</t>
  </si>
  <si>
    <t>MV</t>
  </si>
  <si>
    <t>Murárska výpomoc (4%)</t>
  </si>
  <si>
    <t>262144</t>
  </si>
  <si>
    <t>-809110573</t>
  </si>
  <si>
    <t>001400011.S</t>
  </si>
  <si>
    <t>Ostatné náklady stavby - bez rozlíšenia - nešpecifikované</t>
  </si>
  <si>
    <t>-456365685</t>
  </si>
  <si>
    <t>04 - Zdravotechnika + prípojky</t>
  </si>
  <si>
    <t xml:space="preserve">    8 - Rúrové vedenie</t>
  </si>
  <si>
    <t xml:space="preserve">    721 - Zdravotechnika - vnútorná kanalizácia</t>
  </si>
  <si>
    <t xml:space="preserve">    725 - Zdravotechnika - zariaďovacie predmety</t>
  </si>
  <si>
    <t>-1207750938</t>
  </si>
  <si>
    <t>Výmera VŠ,PS,RS</t>
  </si>
  <si>
    <t>1,8*(1,5*1,2)*1,05</t>
  </si>
  <si>
    <t>1,5*1,5*1,5*1,05</t>
  </si>
  <si>
    <t>1,5*1*1*1,05*2</t>
  </si>
  <si>
    <t>Výmera PN</t>
  </si>
  <si>
    <t>3,5*3,5*3,5*1,05</t>
  </si>
  <si>
    <t>-1495809713</t>
  </si>
  <si>
    <t>132201101.S</t>
  </si>
  <si>
    <t>Výkop ryhy do šírky 600 mm v horn.3 do 100 m3</t>
  </si>
  <si>
    <t>-1900091180</t>
  </si>
  <si>
    <t>0,6*1,5*(31,625+6)*1,05</t>
  </si>
  <si>
    <t>0,6*1,4*(32,2)*1,05</t>
  </si>
  <si>
    <t>132201109.S</t>
  </si>
  <si>
    <t>Príplatok k cene za lepivosť pri hĺbení rýh šírky do 600 mm zapažených i nezapažených s urovnaním dna v hornine 3</t>
  </si>
  <si>
    <t>114573586</t>
  </si>
  <si>
    <t>-939042052</t>
  </si>
  <si>
    <t>55,115+63,956-4,399-50,703-6,32-2,354</t>
  </si>
  <si>
    <t>-840492469</t>
  </si>
  <si>
    <t>55,295*27 'Prepočítané koeficientom množstva</t>
  </si>
  <si>
    <t>1290554224</t>
  </si>
  <si>
    <t>-556474478</t>
  </si>
  <si>
    <t>-435692767</t>
  </si>
  <si>
    <t>387004756</t>
  </si>
  <si>
    <t>55,295*1,89 'Prepočítané koeficientom množstva</t>
  </si>
  <si>
    <t>706783402</t>
  </si>
  <si>
    <t>1,8*(1,5*1,2)*1,05-1,3*1,2*1,5</t>
  </si>
  <si>
    <t>1,5*1,5*1,5*1,05-1,3*1,3*1,3*1,05</t>
  </si>
  <si>
    <t>1,5*1*1*1,05*2-1,3*0,9*0,9*1,05</t>
  </si>
  <si>
    <t>0,6*1,1*(31,625+6)*1,05</t>
  </si>
  <si>
    <t>0,6*1*(32,2)*1,05</t>
  </si>
  <si>
    <t>174101001.PN</t>
  </si>
  <si>
    <t>Zásyp sypaninou so zhutnením jám, šachiet, rýh, zárezov alebo okolo objektov do 100 m3 - PN</t>
  </si>
  <si>
    <t>575569055</t>
  </si>
  <si>
    <t>3,5*3,5*3,5*1,05-3*3*2,5</t>
  </si>
  <si>
    <t>583310001500.S</t>
  </si>
  <si>
    <t>Kamenivo ťažené hrubé frakcia 16-22 mm</t>
  </si>
  <si>
    <t>-1665950196</t>
  </si>
  <si>
    <t>22,519*1,89 'Prepočítané koeficientom množstva</t>
  </si>
  <si>
    <t>175101102.S</t>
  </si>
  <si>
    <t>Obsyp potrubia sypaninou z vhodných hornín 1 až 4 s prehodením sypaniny</t>
  </si>
  <si>
    <t>-1712364859</t>
  </si>
  <si>
    <t>0,6*0,1*(31,625+6)*1,05</t>
  </si>
  <si>
    <t>0,6*0,1*(32,2)*1,05</t>
  </si>
  <si>
    <t>451572111.S</t>
  </si>
  <si>
    <t>Lôžko pod potrubie, stoky a drobné objekty, v otvorenom výkope z kameniva drobného ťaženého 0-4 mm</t>
  </si>
  <si>
    <t>-1282562154</t>
  </si>
  <si>
    <t>0,1*(1,5*1,2)*1,05</t>
  </si>
  <si>
    <t>0,1*1,5*1,5*1,05</t>
  </si>
  <si>
    <t>0,1*1*1*1,05*2</t>
  </si>
  <si>
    <t>0,1*3,5*3,5*1,05</t>
  </si>
  <si>
    <t>452311141.S</t>
  </si>
  <si>
    <t>Dosky, bloky, sedlá z betónu v otvorenom výkope tr. C 16/20</t>
  </si>
  <si>
    <t>-1069867121</t>
  </si>
  <si>
    <t>Výmera VŠ, PS</t>
  </si>
  <si>
    <t>0,1*1,5*1,2*1,05</t>
  </si>
  <si>
    <t>0,15*(3,5*3,5)*1,05</t>
  </si>
  <si>
    <t>Rúrové vedenie</t>
  </si>
  <si>
    <t>871171400.S</t>
  </si>
  <si>
    <t>Potrubie vodovodné z PE 100 SDR11/PN16 zvárané natupo D 32x3,0 mm</t>
  </si>
  <si>
    <t>-1119806299</t>
  </si>
  <si>
    <t>(18+5,5+1,5+2,5)*1,15</t>
  </si>
  <si>
    <t>871181402.S</t>
  </si>
  <si>
    <t>Potrubie vodovodné z PE 100 SDR11/PN16 zvárané natupo D 40x3,7 mm</t>
  </si>
  <si>
    <t>-573672287</t>
  </si>
  <si>
    <t>871315542.S</t>
  </si>
  <si>
    <t>Potrubie kanalizačné PVC-U gravitačné hladké plnostenné SN 8 DN 150</t>
  </si>
  <si>
    <t>-1049834494</t>
  </si>
  <si>
    <t>28*1,15</t>
  </si>
  <si>
    <t>891.R</t>
  </si>
  <si>
    <t>Montáž a dodávka pripojenia na pôvodnú kanalizáciu ( Montážna jama, pripojenie )</t>
  </si>
  <si>
    <t>-292726268</t>
  </si>
  <si>
    <t>892.R</t>
  </si>
  <si>
    <t>Montáž a dodávka pripojenia na pôvodný vodovod ( Montážna jama , navrtavajúci pás )</t>
  </si>
  <si>
    <t>1798511706</t>
  </si>
  <si>
    <t>893301001.S</t>
  </si>
  <si>
    <t>Osadenie vodomernej šachty železobetónovej, hmotnosti do 3 t</t>
  </si>
  <si>
    <t>-1560582383</t>
  </si>
  <si>
    <t>594300000100.S</t>
  </si>
  <si>
    <t>Vodomerná a armatúrna šachta, objem 1,9 m3, železobetónová</t>
  </si>
  <si>
    <t>748104337</t>
  </si>
  <si>
    <t>893301099.R</t>
  </si>
  <si>
    <t>Montáž a dodávka vodomernej zostavy</t>
  </si>
  <si>
    <t>-1026274713</t>
  </si>
  <si>
    <t>894101115.R</t>
  </si>
  <si>
    <t>Osadenie požiarnej nádrže plastovej</t>
  </si>
  <si>
    <t>-459003836</t>
  </si>
  <si>
    <t>KLPN22</t>
  </si>
  <si>
    <t>Požiarna nádrž KL PN 22, KLARTEC vr. príslušenstva</t>
  </si>
  <si>
    <t>-1109272770</t>
  </si>
  <si>
    <t>Poznámka k položke:_x000D_
V cene je započítaná montáž</t>
  </si>
  <si>
    <t>894102115.R</t>
  </si>
  <si>
    <t>Osadenie prečerpávacej stanice plastovej</t>
  </si>
  <si>
    <t>43984400</t>
  </si>
  <si>
    <t>5943100000.R</t>
  </si>
  <si>
    <t>Prečerpávacia stanica ACS-2</t>
  </si>
  <si>
    <t>-1826974241</t>
  </si>
  <si>
    <t>894810000.S</t>
  </si>
  <si>
    <t>Montáž PP revíznej kanalizačnej šachty priemeru 425 mm do výšky šachty 2 m s plastovým poklopom</t>
  </si>
  <si>
    <t>888373402</t>
  </si>
  <si>
    <t>286610032100.S</t>
  </si>
  <si>
    <t>Šachtové dno prietočné DN 110x0°, ku kanalizačnej revíznej šachte 425 mm, PP</t>
  </si>
  <si>
    <t>-1282985115</t>
  </si>
  <si>
    <t>286610035100.S</t>
  </si>
  <si>
    <t>Dno k uličnej vpusti plastové 425 mm ku kanalizačnej revíznej šachte 425 mm, PVC</t>
  </si>
  <si>
    <t>896888739</t>
  </si>
  <si>
    <t>286610044600.S</t>
  </si>
  <si>
    <t>Vlnovcová šachtová rúra kanalizačná 425 mm, dĺžka 2 m, PP</t>
  </si>
  <si>
    <t>-738759683</t>
  </si>
  <si>
    <t>286620000600.S</t>
  </si>
  <si>
    <t>Plastový PP poklop tr. zaťaženia A15, 425 mm na vlnovcovú šachtovú rúru</t>
  </si>
  <si>
    <t>1714126282</t>
  </si>
  <si>
    <t>286710035800.S</t>
  </si>
  <si>
    <t>Gumové tesnenie šachtovej rúry 425 mm ku kanalizačnej revíznej šachte 425 mm</t>
  </si>
  <si>
    <t>-1049974442</t>
  </si>
  <si>
    <t>899721131.S</t>
  </si>
  <si>
    <t>Označenie vodovodného potrubia bielou výstražnou fóliou</t>
  </si>
  <si>
    <t>-1705801061</t>
  </si>
  <si>
    <t>899721132.S</t>
  </si>
  <si>
    <t>Označenie kanalizačného potrubia hnedou výstražnou fóliou</t>
  </si>
  <si>
    <t>-761222154</t>
  </si>
  <si>
    <t>998276101.S</t>
  </si>
  <si>
    <t>Presun hmôt pre rúrové vedenie hĺbené z rúr z plast., hmôt alebo sklolamin. v otvorenom výkope</t>
  </si>
  <si>
    <t>-1088954141</t>
  </si>
  <si>
    <t>721</t>
  </si>
  <si>
    <t>Zdravotechnika - vnútorná kanalizácia</t>
  </si>
  <si>
    <t>721171130.S</t>
  </si>
  <si>
    <t>Potrubie z PVC - U odpadové ležaté hrdlové v zemi D 110 mm</t>
  </si>
  <si>
    <t>-1099329395</t>
  </si>
  <si>
    <t>(3,5+3+3+1,5)*1,15</t>
  </si>
  <si>
    <t>721171136.S</t>
  </si>
  <si>
    <t>Potrubie z PVC - U odpadové ležaté hrdlové v zemi D 160 mm</t>
  </si>
  <si>
    <t>-1845752304</t>
  </si>
  <si>
    <t>(13+7)*1,15</t>
  </si>
  <si>
    <t>721172023.S</t>
  </si>
  <si>
    <t>Potrubie odpadové HT z PP, zvislé DN 110</t>
  </si>
  <si>
    <t>874074592</t>
  </si>
  <si>
    <t>(3,5*2)*1,15</t>
  </si>
  <si>
    <t>721172032.S</t>
  </si>
  <si>
    <t>Potrubie odpadové HT z PP, pripojovacie DN 40</t>
  </si>
  <si>
    <t>694288035</t>
  </si>
  <si>
    <t>(5,5)*1,15</t>
  </si>
  <si>
    <t>721172033.S</t>
  </si>
  <si>
    <t>Potrubie odpadové HT z PP, pripojovacie DN 50</t>
  </si>
  <si>
    <t>497832447</t>
  </si>
  <si>
    <t>(8,5)*1,15</t>
  </si>
  <si>
    <t>721172035.S</t>
  </si>
  <si>
    <t>Potrubie odpadové HT z PP, pripojovacie DN 110</t>
  </si>
  <si>
    <t>-824941036</t>
  </si>
  <si>
    <t>(2,5)*1,15</t>
  </si>
  <si>
    <t>721172052.S</t>
  </si>
  <si>
    <t>Potrubie odpadové HT z PP, vetracie DN 110</t>
  </si>
  <si>
    <t>935251451</t>
  </si>
  <si>
    <t>(3,5)*1,15</t>
  </si>
  <si>
    <t>721274103.S</t>
  </si>
  <si>
    <t>Ventilačná hlavica strešná plastová DN 100</t>
  </si>
  <si>
    <t>753069732</t>
  </si>
  <si>
    <t>721290111.S</t>
  </si>
  <si>
    <t>Ostatné - skúška tesnosti kanalizácie v objektoch vodou do DN 125</t>
  </si>
  <si>
    <t>-271073288</t>
  </si>
  <si>
    <t>721290112.S</t>
  </si>
  <si>
    <t>Ostatné - skúška tesnosti kanalizácie v objektoch vodou DN 150 alebo DN 200</t>
  </si>
  <si>
    <t>834624567</t>
  </si>
  <si>
    <t>998721201.S</t>
  </si>
  <si>
    <t>Presun hmôt pre vnútornú kanalizáciu v objektoch výšky do 6 m</t>
  </si>
  <si>
    <t>-2005159150</t>
  </si>
  <si>
    <t>722171152.S</t>
  </si>
  <si>
    <t>Plasthliníkové potrubie v kotúčoch spájané lisovaním d 20 mm</t>
  </si>
  <si>
    <t>-1889980541</t>
  </si>
  <si>
    <t>(2,5+3,5)*1,15*2</t>
  </si>
  <si>
    <t>(8,5+5)*1,15*2</t>
  </si>
  <si>
    <t>722171153.S</t>
  </si>
  <si>
    <t>Plasthliníkové potrubie v kotúčoch spájané lisovaním d 26 mm</t>
  </si>
  <si>
    <t>465063918</t>
  </si>
  <si>
    <t>(8,5+6,5+4,5+5)*1,15*2</t>
  </si>
  <si>
    <t>722173181.S</t>
  </si>
  <si>
    <t>Montáž plasthliníkovej nástenky pre vodu lisovaním D 20 mm</t>
  </si>
  <si>
    <t>858826190</t>
  </si>
  <si>
    <t>16+7</t>
  </si>
  <si>
    <t>286220049600.S</t>
  </si>
  <si>
    <t>Nástenka lisovacia pre plasthliníkové potrubie predĺžená D 20 mm</t>
  </si>
  <si>
    <t>-479453984</t>
  </si>
  <si>
    <t>722181111.S</t>
  </si>
  <si>
    <t>Ochrana potrubia plstenými pásmi do DN 20</t>
  </si>
  <si>
    <t>-1575261359</t>
  </si>
  <si>
    <t>722181113.S</t>
  </si>
  <si>
    <t>Ochrana potrubia plstenými pásmi DN 25</t>
  </si>
  <si>
    <t>-767638058</t>
  </si>
  <si>
    <t>722190402.S</t>
  </si>
  <si>
    <t>Vyvedenie a upevnenie výpustky DN 20</t>
  </si>
  <si>
    <t>-822136823</t>
  </si>
  <si>
    <t>722290234.S</t>
  </si>
  <si>
    <t>Prepláchnutie a dezinfekcia vodovodného potrubia do DN 80</t>
  </si>
  <si>
    <t>-708031560</t>
  </si>
  <si>
    <t>333637826</t>
  </si>
  <si>
    <t>725</t>
  </si>
  <si>
    <t>Zdravotechnika - zariaďovacie predmety</t>
  </si>
  <si>
    <t>725149715.S</t>
  </si>
  <si>
    <t>Montáž predstenového systému záchodov do ľahkých stien s kovovou konštrukciou</t>
  </si>
  <si>
    <t>862457461</t>
  </si>
  <si>
    <t>552370000100.S</t>
  </si>
  <si>
    <t>Predstenový systém pre závesné WC so splachovacou podomietkovou nádržou do ľahkých montovaných konštrukcií</t>
  </si>
  <si>
    <t>-1825298884</t>
  </si>
  <si>
    <t>725149720.S</t>
  </si>
  <si>
    <t>Montáž záchodu do predstenového systému</t>
  </si>
  <si>
    <t>1385361192</t>
  </si>
  <si>
    <t>642360000500</t>
  </si>
  <si>
    <t>Misa záchodová keramická závesná REKORD, rozmer 360x520x350 mm, 6 l, s hlbokým splachovaním, so splachovacím okruhom, GEBERIT</t>
  </si>
  <si>
    <t>1814612809</t>
  </si>
  <si>
    <t>Poznámka k položke:_x000D_
dĺžka len 52 cm</t>
  </si>
  <si>
    <t>725219401.S</t>
  </si>
  <si>
    <t>Montáž umývadla keramického na skrutky do muriva, bez výtokovej armatúry</t>
  </si>
  <si>
    <t>-1702637352</t>
  </si>
  <si>
    <t>642110004300.S</t>
  </si>
  <si>
    <t>Umývadlo keramické bežný typ</t>
  </si>
  <si>
    <t>127364870</t>
  </si>
  <si>
    <t>725245271.S</t>
  </si>
  <si>
    <t>Montáž sprchových kútov kompletných štvorcových od 900x900 mm</t>
  </si>
  <si>
    <t>-1845617816</t>
  </si>
  <si>
    <t>552230000800</t>
  </si>
  <si>
    <t>Kút sprchový CUBITO PURE štvorcový, štvordielny, rozmer 900x900x1950 mm, 6 mm bezpečnostné sklo, JIKA</t>
  </si>
  <si>
    <t>-892954502</t>
  </si>
  <si>
    <t>725319113.S</t>
  </si>
  <si>
    <t>Montáž kuchynských drezov jednoduchých, hranatých s rozmerom do 800x600 mm, bez výtokových armatúr</t>
  </si>
  <si>
    <t>-1236950229</t>
  </si>
  <si>
    <t>552310001200.S</t>
  </si>
  <si>
    <t>Kuchynský drez nerezový 840x460 mm na zapustenie do dosky</t>
  </si>
  <si>
    <t>1183492928</t>
  </si>
  <si>
    <t>725333360.S</t>
  </si>
  <si>
    <t>Montáž výlevky keramickej voľne stojacej bez výtokovej armatúry</t>
  </si>
  <si>
    <t>-885013846</t>
  </si>
  <si>
    <t>642710000100.S</t>
  </si>
  <si>
    <t>Výlevka stojatá keramická s plastovou mrežou</t>
  </si>
  <si>
    <t>-303014741</t>
  </si>
  <si>
    <t>725819201.S</t>
  </si>
  <si>
    <t>Montáž ventilu nástenného G 1/2</t>
  </si>
  <si>
    <t>871916161</t>
  </si>
  <si>
    <t>551410000300.S</t>
  </si>
  <si>
    <t>Ventil pre hygienické a zdravotnické zariadenia T 66 A 1/2" rohový mosadzný s vrškom T 13</t>
  </si>
  <si>
    <t>56360433</t>
  </si>
  <si>
    <t>725829201.S</t>
  </si>
  <si>
    <t>Montáž batérie umývadlovej a drezovej nástennej pákovej alebo klasickej s mechanickým ovládaním</t>
  </si>
  <si>
    <t>-2137762066</t>
  </si>
  <si>
    <t>551450000220.S</t>
  </si>
  <si>
    <t>Batéria výlevková nástenná jednopáková, chróm</t>
  </si>
  <si>
    <t>1082272445</t>
  </si>
  <si>
    <t>725829601.S</t>
  </si>
  <si>
    <t>Montáž batérie umývadlovej a drezovej stojankovej, pákovej alebo klasickej s mechanickým ovládaním</t>
  </si>
  <si>
    <t>978680477</t>
  </si>
  <si>
    <t>551450003800.S</t>
  </si>
  <si>
    <t>Batéria umývadlová stojanková páková</t>
  </si>
  <si>
    <t>122706398</t>
  </si>
  <si>
    <t>551450000600.S</t>
  </si>
  <si>
    <t>Batéria drezová stojanková páková</t>
  </si>
  <si>
    <t>1861146714</t>
  </si>
  <si>
    <t>725849205.S</t>
  </si>
  <si>
    <t>Montáž batérie sprchovej nástennej, držiak sprchy s nastaviteľnou výškou sprchy</t>
  </si>
  <si>
    <t>425104449</t>
  </si>
  <si>
    <t>551450003300.S</t>
  </si>
  <si>
    <t>Teleskopický sprchový stĺp s nástennou batériou a prepínačom</t>
  </si>
  <si>
    <t>-377441974</t>
  </si>
  <si>
    <t>725869301.S</t>
  </si>
  <si>
    <t>Montáž zápachovej uzávierky pre zariaďovacie predmety, umývadlovej do D 40 mm</t>
  </si>
  <si>
    <t>-1007746199</t>
  </si>
  <si>
    <t>551620006400.S</t>
  </si>
  <si>
    <t>Zápachová uzávierka - sifón pre umývadlá DN 40</t>
  </si>
  <si>
    <t>-1726420983</t>
  </si>
  <si>
    <t>725869311.S</t>
  </si>
  <si>
    <t>Montáž zápachovej uzávierky pre zariaďovacie predmety, drezovej do D 50 mm (pre jeden drez)</t>
  </si>
  <si>
    <t>-964655178</t>
  </si>
  <si>
    <t>551620007100.S</t>
  </si>
  <si>
    <t>Zápachová uzávierka- sifón pre jednodielne drezy DN 50</t>
  </si>
  <si>
    <t>1604370553</t>
  </si>
  <si>
    <t>725869340.S</t>
  </si>
  <si>
    <t>Montáž zápachovej uzávierky pre zariaďovacie predmety, sprchovej do D 50 mm</t>
  </si>
  <si>
    <t>-495393056</t>
  </si>
  <si>
    <t>551620003400.S</t>
  </si>
  <si>
    <t>Zápachová uzávierka sprchových vaničiek DN 40/50</t>
  </si>
  <si>
    <t>1003868141</t>
  </si>
  <si>
    <t>998725201.S</t>
  </si>
  <si>
    <t>Presun hmôt pre zariaďovacie predmety v objektoch výšky do 6 m</t>
  </si>
  <si>
    <t>1604432776</t>
  </si>
  <si>
    <t>-559068837</t>
  </si>
  <si>
    <t>Murárska výpomoc</t>
  </si>
  <si>
    <t>206585176</t>
  </si>
  <si>
    <t>1629032489</t>
  </si>
  <si>
    <t>05 - Elektroinštalácia</t>
  </si>
  <si>
    <t>Úroveň 3:</t>
  </si>
  <si>
    <t>01 - NN rozvody</t>
  </si>
  <si>
    <t xml:space="preserve">M - Práce a dodávky M   </t>
  </si>
  <si>
    <t xml:space="preserve">    21-M - Elektromontáže   </t>
  </si>
  <si>
    <t xml:space="preserve">    46-M - Zemné práce pri extr.mont.prácach   </t>
  </si>
  <si>
    <t xml:space="preserve">HZS - Hodinové zúčtovacie sadzby   </t>
  </si>
  <si>
    <t xml:space="preserve">Práce a dodávky M   </t>
  </si>
  <si>
    <t>21-M</t>
  </si>
  <si>
    <t xml:space="preserve">Elektromontáže   </t>
  </si>
  <si>
    <t>210010149.S</t>
  </si>
  <si>
    <t>Rúrka ohybná elektroinštalačná z HDPE, D 40 uložená pevne</t>
  </si>
  <si>
    <t>345710005500.S</t>
  </si>
  <si>
    <t>Rúrka ohybná 09040 dvojplášťová korugovaná z HDPE, bezhalogénová, D 40 mm</t>
  </si>
  <si>
    <t>210100001.S</t>
  </si>
  <si>
    <t>Ukončenie vodičov v rozvádzač. vrátane zapojenia a vodičovej koncovky do 2,5 mm2</t>
  </si>
  <si>
    <t>210100003.S</t>
  </si>
  <si>
    <t>Ukončenie vodičov v rozvádzač. vrátane zapojenia a vodičovej koncovky do 16 mm2</t>
  </si>
  <si>
    <t>210290493.S</t>
  </si>
  <si>
    <t>Výmena istiacich a spínacích prístrojov v rozvádzači na DIN lište do 25 A</t>
  </si>
  <si>
    <t>358220042500.S</t>
  </si>
  <si>
    <t>Istič 3P, 25 A, charakteristika B, 6 kA, 3 moduly</t>
  </si>
  <si>
    <t>210800199.S</t>
  </si>
  <si>
    <t>Kábel medený uložený v rúrke CYKY 450/750 V 5x2,5</t>
  </si>
  <si>
    <t>341110002000.S</t>
  </si>
  <si>
    <t>Kábel medený CYKY-J 5x2,5 mm2</t>
  </si>
  <si>
    <t>210800202.S</t>
  </si>
  <si>
    <t>Kábel medený uložený v rúrke CYKY 450/750 V 5x10</t>
  </si>
  <si>
    <t>341110002300.S</t>
  </si>
  <si>
    <t>Kábel medený CYKY-J 5x10 mm2</t>
  </si>
  <si>
    <t>21095010100</t>
  </si>
  <si>
    <t>Označovací štítok na kábel, na vodičov, na koncové prvky</t>
  </si>
  <si>
    <t>2830023200</t>
  </si>
  <si>
    <t>Označovací štítok</t>
  </si>
  <si>
    <t>Doprava</t>
  </si>
  <si>
    <t>PM</t>
  </si>
  <si>
    <t>Podružný materiál</t>
  </si>
  <si>
    <t>PPV</t>
  </si>
  <si>
    <t>Podiel pridružených výkonov</t>
  </si>
  <si>
    <t>46-M</t>
  </si>
  <si>
    <t xml:space="preserve">Zemné práce pri extr.mont.prácach   </t>
  </si>
  <si>
    <t>460200163.S</t>
  </si>
  <si>
    <t>Hĺbenie káblovej ryhy ručne 35 cm širokej a 80 cm hlbokej, v zemine triedy 3</t>
  </si>
  <si>
    <t>460300006.S</t>
  </si>
  <si>
    <t>Zhutnenie zeminy po vrstvách pri zahrnutí rýh strojom, vrstva zeminy 20 cm</t>
  </si>
  <si>
    <t>460420022.S</t>
  </si>
  <si>
    <t>Zriadenie, rekonšt. káblového lôžka z piesku bez zakrytia, v ryhe šír. do 35 cm, hrúbky vrstvy 10 cm</t>
  </si>
  <si>
    <t>583110000300.S</t>
  </si>
  <si>
    <t>Drvina vápencová frakcia 0-4 mm</t>
  </si>
  <si>
    <t>460490012.S</t>
  </si>
  <si>
    <t>Rozvinutie a uloženie výstražnej fólie z PE do ryhy, šírka do 33 cm</t>
  </si>
  <si>
    <t>283230008000.S</t>
  </si>
  <si>
    <t>Výstražná fólia PE, š. 300, farba červená</t>
  </si>
  <si>
    <t>460560163.S</t>
  </si>
  <si>
    <t>Ručný zásyp nezap. káblovej ryhy bez zhutn. zeminy, 35 cm širokej, 80 cm hlbokej v zemine tr. 3</t>
  </si>
  <si>
    <t>460620013.S</t>
  </si>
  <si>
    <t>Proviz. úprava terénu v zemine tr. 3, aby nerovnosti terénu neboli väčšie ako 2 cm od vodor.hladiny</t>
  </si>
  <si>
    <t xml:space="preserve">Hodinové zúčtovacie sadzby   </t>
  </si>
  <si>
    <t>HZS000111</t>
  </si>
  <si>
    <t>Preskúšanie el. rozvodov, rozvádzačov</t>
  </si>
  <si>
    <t>HZS000112</t>
  </si>
  <si>
    <t>Projekt skutočného vyhotovenia</t>
  </si>
  <si>
    <t>HZS000113.S</t>
  </si>
  <si>
    <t>Stavebno montážne práce náročné ucelené - odborné, tvorivé remeselné (Tr. 3) v rozsahu viac ako 8 hodín- nepredvídané práce</t>
  </si>
  <si>
    <t>HZS000115</t>
  </si>
  <si>
    <t>Odborná skúška a odborná prehliadka, revízna správa</t>
  </si>
  <si>
    <t>02 - Svetelná a zásuvková elektroinštalácia</t>
  </si>
  <si>
    <t xml:space="preserve">HSV - Práce a dodávky HSV   </t>
  </si>
  <si>
    <t xml:space="preserve">    9 - Ostatné konštrukcie a práce-búranie   </t>
  </si>
  <si>
    <t xml:space="preserve">Práce a dodávky HSV   </t>
  </si>
  <si>
    <t xml:space="preserve">Ostatné konštrukcie a práce-búranie   </t>
  </si>
  <si>
    <t>973022241</t>
  </si>
  <si>
    <t>Vysekanie v murive z kameňa kapsy plochy do 0, 10 m2, hĺbkydo 150 mm,  -0,01900t</t>
  </si>
  <si>
    <t>973022361</t>
  </si>
  <si>
    <t>Vysekanie v murive z kameňa kapsy plochy do 0, 25 m2, hĺbky do 450 mm,  -0,15400t</t>
  </si>
  <si>
    <t>974031121.S</t>
  </si>
  <si>
    <t>Vysekanie rýh v akomkoľvek murive tehlovom na akúkoľvek maltu do hĺbky 30 mm a š. do 30 mm,  -0,00200 t</t>
  </si>
  <si>
    <t>974031122.S</t>
  </si>
  <si>
    <t>Vysekanie rýh v akomkoľvek murive tehlovom na akúkoľvek maltu do hĺbky 30 mm a š. do 70 mm,  -0,00400 t</t>
  </si>
  <si>
    <t>-749697945</t>
  </si>
  <si>
    <t>-415698486</t>
  </si>
  <si>
    <t>1,687*19 'Prepočítané koeficientom množstva</t>
  </si>
  <si>
    <t>946134174</t>
  </si>
  <si>
    <t>-1127321354</t>
  </si>
  <si>
    <t>210010301.S</t>
  </si>
  <si>
    <t>Krabica prístrojová bez zapojenia (1901, KP 68, KZ 3)</t>
  </si>
  <si>
    <t>345410002400.S</t>
  </si>
  <si>
    <t>Krabica inštalačná KU 68-1901 KA pod omietku</t>
  </si>
  <si>
    <t>210010355.S</t>
  </si>
  <si>
    <t>Krabica pancierová z PVC 93x93 mm, IP 54 vrátane ukončenia káblov a zapojenia vodičov</t>
  </si>
  <si>
    <t>345410014850.S</t>
  </si>
  <si>
    <t>Krabica 8101 s priechodkami 1601, z PVC</t>
  </si>
  <si>
    <t>210110041.S</t>
  </si>
  <si>
    <t>Spínač polozapustený a zapustený vrátane zapojenia jednopólový - radenie 1</t>
  </si>
  <si>
    <t>345340004500.S</t>
  </si>
  <si>
    <t>Prístroj spínača, radenie 1,1So</t>
  </si>
  <si>
    <t>345350001500.S</t>
  </si>
  <si>
    <t>Kryt spínača</t>
  </si>
  <si>
    <t>345350002300.S</t>
  </si>
  <si>
    <t>Rámček 1-násobný</t>
  </si>
  <si>
    <t>210110043.S</t>
  </si>
  <si>
    <t>Spínač polozapustený a zapustený vrátane zapojenia sériový - radenie 5</t>
  </si>
  <si>
    <t>345340007955.S</t>
  </si>
  <si>
    <t>Spínač sériový polozapustený a zapustený, radenie č.5</t>
  </si>
  <si>
    <t>345350004320.S</t>
  </si>
  <si>
    <t>Rámik jednoduchý pre spínače a zásuvky</t>
  </si>
  <si>
    <t>210110044.S</t>
  </si>
  <si>
    <t>Spínač polozapustený a zapustený vrátane zapojenia dvojitý prep.stried. - radenie 5 B</t>
  </si>
  <si>
    <t>345330003470.S</t>
  </si>
  <si>
    <t>Prepínač dvojitý striedavý polozapustený a zapustený, radenie 6+6</t>
  </si>
  <si>
    <t>210110082.S</t>
  </si>
  <si>
    <t>Sporáková prípojka pre zapustenú montáž</t>
  </si>
  <si>
    <t>345320003400.S</t>
  </si>
  <si>
    <t>Vypínač - sporáková prípojka radenie 3</t>
  </si>
  <si>
    <t>210110095.S</t>
  </si>
  <si>
    <t>Spínače snímač pohybu na strop</t>
  </si>
  <si>
    <t>404610002800.S1</t>
  </si>
  <si>
    <t>Ql- Pohybový senzor, SENSOR 100, GREENLUX, o.č. GXSI007, alebo ekvivalent</t>
  </si>
  <si>
    <t>404610002800.S</t>
  </si>
  <si>
    <t>Qi- pohybový senzor 360°, PD-C 360i/8 Master, ESYLUX, alebo ekvivalent.</t>
  </si>
  <si>
    <t>404610002800.S2</t>
  </si>
  <si>
    <t>Qn- pohybový senzor 360°, PD-C 360/8 Slave, ESYLUX, alebo ekvivalent.</t>
  </si>
  <si>
    <t>210111011.S</t>
  </si>
  <si>
    <t>Domová zásuvka polozapustená alebo zapustená 250 V / 16A, vrátane zapojenia 2P + PE</t>
  </si>
  <si>
    <t>345520000430.S</t>
  </si>
  <si>
    <t>Zásuvka jednonásobná polozapustená, radenie 2P+PE, komplet</t>
  </si>
  <si>
    <t>210111021.S</t>
  </si>
  <si>
    <t>Domová zásuvka pre zapustenú montáž IP 44, vrátane zapojenia 250 V / 16A,  2P + PE</t>
  </si>
  <si>
    <t>345520000500.S</t>
  </si>
  <si>
    <t>Zásuvka jednonásobná zapustená, radenie 2P+T, s detskou ochranou IP44</t>
  </si>
  <si>
    <t>210193076.S</t>
  </si>
  <si>
    <t>Rozvodnica do 120 M pre zapustenú montáž bez sekacích prác</t>
  </si>
  <si>
    <t>357150000510.S</t>
  </si>
  <si>
    <t>Rozvodnicová skriňa oceľoplechová zapustená, počet radov 5, modulov v rade 24, modulov celkom 120, PE+N, IP 30</t>
  </si>
  <si>
    <t>210201082.S</t>
  </si>
  <si>
    <t>Zapojenie LED svietidla IP54, stropného - nástenného</t>
  </si>
  <si>
    <t>348140003472.S</t>
  </si>
  <si>
    <t>C- LED svietidlo exteriérové nástenné s pohybovým senzorom, FALCO B PIR, 15W, IP54, 0,45kg, GXPS120, GREENLUX, alebo ekvivalent.</t>
  </si>
  <si>
    <t>210201263.S</t>
  </si>
  <si>
    <t>Zapojenie LED svietidla IP54, zabudovatelné do podhľadu</t>
  </si>
  <si>
    <t>348130002408.S</t>
  </si>
  <si>
    <t>A- LED svietidlo interiérové zabudovateľné pohľadové, LED120 VEGA-R, 24W, IP44/20, 0,95kg, GXDW112, GREENLUX, alebo ekvivalent.</t>
  </si>
  <si>
    <t>210201345.S</t>
  </si>
  <si>
    <t>Zapojenie LED svietidla IP66, priemyselné stropné - nástenné</t>
  </si>
  <si>
    <t>348320000700.S</t>
  </si>
  <si>
    <t>B- LED svietidlo priemyselné stropné, DUST PROFI LED NG 120, 60W, IP66, 4,0kg, GXWP360, GREENLUX, alebo ekvivalent.</t>
  </si>
  <si>
    <t>210201514.S</t>
  </si>
  <si>
    <t>Zapojenie núdzového svietidla IP65, 1x svetelný LED zdroj - núdzový režim</t>
  </si>
  <si>
    <t>348150001206</t>
  </si>
  <si>
    <t>NO- LED svietidlo núdzové, 2W, LAROS LED Emergency 3H, IP65, 0,44kg, GXNO055, GREENLUX, alebo ekvivalent.</t>
  </si>
  <si>
    <t>348150001206.S</t>
  </si>
  <si>
    <t>NO- piktogram</t>
  </si>
  <si>
    <t>210201913.S</t>
  </si>
  <si>
    <t>Montáž svietidla interiérového na strop do 5 kg</t>
  </si>
  <si>
    <t>210201920.S</t>
  </si>
  <si>
    <t>Montáž svietidla exterierového na stenu do 0,5 kg</t>
  </si>
  <si>
    <t>210201951.S</t>
  </si>
  <si>
    <t>Montáž svietidla zapusteného do 1,0 kg</t>
  </si>
  <si>
    <t>210220031.S</t>
  </si>
  <si>
    <t>Ekvipotenciálna svorkovnica EPS 2 v krabici KO 125 E</t>
  </si>
  <si>
    <t>345410000400.S</t>
  </si>
  <si>
    <t>Krabica odbočná z PVC s viečkom pod omietku KO 125 E</t>
  </si>
  <si>
    <t>345610005100.S</t>
  </si>
  <si>
    <t>Svorkovnica ekvipotencionálna EPS 2, z PP</t>
  </si>
  <si>
    <t>210220040.S</t>
  </si>
  <si>
    <t>Svorka na potrubie Bernard vrátane pásika Cu</t>
  </si>
  <si>
    <t>354410006200.S</t>
  </si>
  <si>
    <t>Svorka uzemňovacia Bernard ZSA 16</t>
  </si>
  <si>
    <t>354410066900.S</t>
  </si>
  <si>
    <t>Páska CU, bleskozvodný a uzemňovací materiál, dĺžka 0,5 m</t>
  </si>
  <si>
    <t>210290365.S</t>
  </si>
  <si>
    <t>Káblová príchitka OBO GRIP, alebo ekvivalent</t>
  </si>
  <si>
    <t>354210290345.S1</t>
  </si>
  <si>
    <t>Káblová príchytka OBO GRIP 30, alebo ekvivalent.</t>
  </si>
  <si>
    <t>210800146.S</t>
  </si>
  <si>
    <t>Kábel medený uložený pevne CYKY 450/750 V 3x1,5</t>
  </si>
  <si>
    <t>341110000700.S</t>
  </si>
  <si>
    <t>Kábel medený CYKY 3x1,5 mm2</t>
  </si>
  <si>
    <t>210800147.S</t>
  </si>
  <si>
    <t>Kábel medený uložený pevne CYKY 450/750 V 3x2,5</t>
  </si>
  <si>
    <t>341110000800.S</t>
  </si>
  <si>
    <t>Kábel medený CYKY 3x2,5 mm2</t>
  </si>
  <si>
    <t>210800159.S</t>
  </si>
  <si>
    <t>Kábel medený uložený pevne CYKY 450/750 V 5x2,5</t>
  </si>
  <si>
    <t>210800519.S</t>
  </si>
  <si>
    <t>Vodič medený uložený pevne H07V-U (CY) 450/750 V  6</t>
  </si>
  <si>
    <t>341110012300.S</t>
  </si>
  <si>
    <t>Vodič medený H07V-U 6 mm2</t>
  </si>
  <si>
    <t>210800629.S</t>
  </si>
  <si>
    <t>Vodič medený uložený pevne H07V-K (CYA)  450/750 V 10</t>
  </si>
  <si>
    <t>341310009200.S</t>
  </si>
  <si>
    <t>Vodič medený flexibilný H07V-K 10 mm2</t>
  </si>
  <si>
    <t>210881392.S</t>
  </si>
  <si>
    <t>Kábel bezhalogénový, medený uložený pevne NHXH-FE 180/E90 0,6/1,0 kV  3x1,5</t>
  </si>
  <si>
    <t>341610031400.S</t>
  </si>
  <si>
    <t>Kábel medený bezhalogenový NHXH-J 3x1,5 mm2 FE180/E90</t>
  </si>
  <si>
    <t>174847503</t>
  </si>
  <si>
    <t>03 - Bleskozvodná a uzemňovacia sústava</t>
  </si>
  <si>
    <t>210010313</t>
  </si>
  <si>
    <t>Krabica bleskozvodná s viečkom, bez zapojenia, štvorcová</t>
  </si>
  <si>
    <t>3450913000</t>
  </si>
  <si>
    <t>PAWBOL KRABICA BLESKOZVODOVÁ R.8145 NASTAVITELNÁ VÝŠKA O.Č. R.8145, alebo ekvivalent.</t>
  </si>
  <si>
    <t>210190001.S</t>
  </si>
  <si>
    <t>Montáž iskrišta v krabici</t>
  </si>
  <si>
    <t>383180012600</t>
  </si>
  <si>
    <t>ODDEĽOVACIE ISKRISKO ISG-A100 alebo ekvivalent</t>
  </si>
  <si>
    <t>3831800126001</t>
  </si>
  <si>
    <t>DEHN+SOHNE- SKRINKA-BEZ SKÚŠOBNEJ SVORKY UFTSK 300X220X120 O.Č. 549000 alebo ekvivalent</t>
  </si>
  <si>
    <t>210220010.S</t>
  </si>
  <si>
    <t>Náter zemniaceho pásku do 120 mm2 (1x náter vrátane svoriek a vyznač. žlt. pruhov)</t>
  </si>
  <si>
    <t>246220000400.S</t>
  </si>
  <si>
    <t>Protikorozný asfaltický náter</t>
  </si>
  <si>
    <t>210220020.S</t>
  </si>
  <si>
    <t>Uzemňovacie vedenie v zemi FeZn do 120 mm2 vrátane izolácie spojov</t>
  </si>
  <si>
    <t>354410058800.S</t>
  </si>
  <si>
    <t>Pásovina uzemňovacia FeZn 30 x 4 mm</t>
  </si>
  <si>
    <t>210220021.S</t>
  </si>
  <si>
    <t>Uzemňovacie vedenie v zemi FeZn vrátane izolácie spojov O 10 mm</t>
  </si>
  <si>
    <t>354410054810.S</t>
  </si>
  <si>
    <t>Drôt bleskozvodový FeZn, d 10 mm, PVC</t>
  </si>
  <si>
    <t>210220050.S</t>
  </si>
  <si>
    <t>Označenie zvodov číselnými štítkami</t>
  </si>
  <si>
    <t>354410064600.S</t>
  </si>
  <si>
    <t>Štítok orientačný nerezový zemniaci na zvody</t>
  </si>
  <si>
    <t>210220102.S</t>
  </si>
  <si>
    <t>Podpery vedenia FeZn na vrchol krovu PV15 A-F +UNI</t>
  </si>
  <si>
    <t>354410033650.S</t>
  </si>
  <si>
    <t>Podpera vedenia FeZn univerzálna na vrchol krovu označenie PV 15 UNI stredná</t>
  </si>
  <si>
    <t>210220104.S</t>
  </si>
  <si>
    <t>Podpery vedenia FeZn na plechové strechy PV23, PV24</t>
  </si>
  <si>
    <t>354410037300.S</t>
  </si>
  <si>
    <t>Podpera vedenia FeZn na plechové strechy označenie PV 23</t>
  </si>
  <si>
    <t>210220115.S</t>
  </si>
  <si>
    <t>Podpery vedenia FeZn na konštrukciu pre pásovinu PV43, PV44 a PP</t>
  </si>
  <si>
    <t>354410038300.S</t>
  </si>
  <si>
    <t>Podpera FeZn na uzemňovaciu pásku označenie PP</t>
  </si>
  <si>
    <t>210220220.S</t>
  </si>
  <si>
    <t>Držiak zachytávacej tyče FeZn DJ1-8</t>
  </si>
  <si>
    <t>354410024000.S</t>
  </si>
  <si>
    <t>Držiak FeZn dolný zachytávacej tyče na krov označenie DJ 4 d</t>
  </si>
  <si>
    <t>354410024100.S</t>
  </si>
  <si>
    <t>Držiak FeZn horný zachytávacej tyče na krov označenie DJ 4 h</t>
  </si>
  <si>
    <t>210220230.S</t>
  </si>
  <si>
    <t>Ochranná strieška FeZn</t>
  </si>
  <si>
    <t>354410024900.S</t>
  </si>
  <si>
    <t>Strieška FeZn ochranná horná označenie OS 01</t>
  </si>
  <si>
    <t>210220240.S</t>
  </si>
  <si>
    <t>Svorka FeZn k zachytávacej, uzemňovacej tyči  SJ</t>
  </si>
  <si>
    <t>354410001500.S</t>
  </si>
  <si>
    <t>Svorka FeZn k uzemňovacej tyči označenie SJ 01</t>
  </si>
  <si>
    <t>210220241.S</t>
  </si>
  <si>
    <t>Svorka FeZn krížová SK a diagonálna krížová DKS</t>
  </si>
  <si>
    <t>354410002500.S</t>
  </si>
  <si>
    <t>Svorka FeZn krížová označenie SK</t>
  </si>
  <si>
    <t>210220243.S</t>
  </si>
  <si>
    <t>Svorka FeZn spojovacia SS</t>
  </si>
  <si>
    <t>354410003600.S</t>
  </si>
  <si>
    <t>Svorka FeZn spojovacia označenie SS m. 2 skrutky s príložkou</t>
  </si>
  <si>
    <t>210220246.S</t>
  </si>
  <si>
    <t>Svorka FeZn na odkvapový žľab SO</t>
  </si>
  <si>
    <t>354410004200.S</t>
  </si>
  <si>
    <t>Svorka FeZn odkvapová označenie SO</t>
  </si>
  <si>
    <t>210220247.S</t>
  </si>
  <si>
    <t>Svorka FeZn skúšobná SZ</t>
  </si>
  <si>
    <t>354410004300.S</t>
  </si>
  <si>
    <t>Svorka FeZn skúšobná označenie SZ</t>
  </si>
  <si>
    <t>210220252.S</t>
  </si>
  <si>
    <t>Svorka FeZn odbočovacia spojovacia SR 01, SR 02 (pásovina do 120 mm2)</t>
  </si>
  <si>
    <t>354410000700.S</t>
  </si>
  <si>
    <t>Svorka FeZn odbočovacia spojovacia označenie SR 02 (M8) s podložkou</t>
  </si>
  <si>
    <t>210220253.S</t>
  </si>
  <si>
    <t>Svorka FeZn uzemňovacia SR03</t>
  </si>
  <si>
    <t>354410000900.S</t>
  </si>
  <si>
    <t>Svorka FeZn uzemňovacia označenie SR 03 A</t>
  </si>
  <si>
    <t>210220800.S</t>
  </si>
  <si>
    <t>Uzemňovacie vedenie na povrchu AlMgSi drôt zvodový O 8-10 mm</t>
  </si>
  <si>
    <t>354410064200.S</t>
  </si>
  <si>
    <t>Drôt bleskozvodový zliatina AlMgSi, d 8 mm, Al</t>
  </si>
  <si>
    <t>354410064400.S</t>
  </si>
  <si>
    <t>Drôt bleskozvodový izolovaný zliatina AlMgSi označenie O 8 Al PVC</t>
  </si>
  <si>
    <t>210220831.S</t>
  </si>
  <si>
    <t>Zachytávacia tyč zliatina AlMgSi bez osadenia JP 30</t>
  </si>
  <si>
    <t>354410030600.S</t>
  </si>
  <si>
    <t>Tyč zachytávacia zliatina AlMgSi označenie JP 30 Al</t>
  </si>
  <si>
    <t>460620013</t>
  </si>
  <si>
    <t>Odborná skúška a odborná prehliadka</t>
  </si>
  <si>
    <t>HZS000116ab</t>
  </si>
  <si>
    <t>Prenájom plošiny</t>
  </si>
  <si>
    <t>06 - FVE</t>
  </si>
  <si>
    <t>M - Práce a dodávky M</t>
  </si>
  <si>
    <t xml:space="preserve">    21-M - Elektromontáže</t>
  </si>
  <si>
    <t>Práce a dodávky M</t>
  </si>
  <si>
    <t>Elektromontáže</t>
  </si>
  <si>
    <t>210.R</t>
  </si>
  <si>
    <t>Montáž a dodávka FVE s príslušenstvom</t>
  </si>
  <si>
    <t>1147204611</t>
  </si>
  <si>
    <t>SO02 - Vnútroareálové spevnené plochy</t>
  </si>
  <si>
    <t>122201102.S</t>
  </si>
  <si>
    <t>Odkopávka a prekopávka nezapažená v hornine 3, nad 100 do 1000 m3</t>
  </si>
  <si>
    <t>62218593</t>
  </si>
  <si>
    <t>(304,26+86,76+80)*0,3*1,05</t>
  </si>
  <si>
    <t>969832982</t>
  </si>
  <si>
    <t>1449145704</t>
  </si>
  <si>
    <t>-1349991576</t>
  </si>
  <si>
    <t>-1296947039</t>
  </si>
  <si>
    <t>148,371*27 'Prepočítané koeficientom množstva</t>
  </si>
  <si>
    <t>-1040452082</t>
  </si>
  <si>
    <t>171201202.S</t>
  </si>
  <si>
    <t>Uloženie sypaniny na skládky nad 100 do 1000 m3</t>
  </si>
  <si>
    <t>399923435</t>
  </si>
  <si>
    <t>-577055203</t>
  </si>
  <si>
    <t>148,371*1,89 'Prepočítané koeficientom množstva</t>
  </si>
  <si>
    <t>181101109.R</t>
  </si>
  <si>
    <t>Úprava terénu a úprava plôch po výkopoch</t>
  </si>
  <si>
    <t>-44503717</t>
  </si>
  <si>
    <t>538374726</t>
  </si>
  <si>
    <t>(304,26+86,76+80)*1,05</t>
  </si>
  <si>
    <t>564730111.S</t>
  </si>
  <si>
    <t>Podklad alebo kryt z kameniva hrubého drveného veľ. 8-16 mm s rozprestretím a zhutnením hr. 100 mm</t>
  </si>
  <si>
    <t>-976691798</t>
  </si>
  <si>
    <t>564760211.S</t>
  </si>
  <si>
    <t>Podklad alebo kryt z kameniva hrubého drveného veľ. 16-32 mm s rozprestretím a zhutnením hr. 200 mm</t>
  </si>
  <si>
    <t>-2055472761</t>
  </si>
  <si>
    <t>564831111.S</t>
  </si>
  <si>
    <t>Podklad zo štrkodrviny s rozprestretím a zhutnením, po zhutnení hr. 100 mm</t>
  </si>
  <si>
    <t>-1986292845</t>
  </si>
  <si>
    <t>(304,26+86,76)*1,05</t>
  </si>
  <si>
    <t>564952114.S</t>
  </si>
  <si>
    <t>Podklad z mechanicky spevneného kameniva MSK s rozprestretím a zhutnením, po zhutnení hr. 180 mm</t>
  </si>
  <si>
    <t>-211421256</t>
  </si>
  <si>
    <t>80*1,05</t>
  </si>
  <si>
    <t>596911144.S</t>
  </si>
  <si>
    <t>Kladenie betónovej zámkovej dlažby komunikácií pre peších hr. 60 mm pre peších nad 300 m2 so zriadením lôžka z kameniva hr. 30 mm</t>
  </si>
  <si>
    <t>1869182196</t>
  </si>
  <si>
    <t>592460007700.S</t>
  </si>
  <si>
    <t>Dlažba betónová škárová, rozmer 200x165x60 mm, prírodná</t>
  </si>
  <si>
    <t>-1527415614</t>
  </si>
  <si>
    <t>410,571*1,02 'Prepočítané koeficientom množstva</t>
  </si>
  <si>
    <t>915716112.S</t>
  </si>
  <si>
    <t>Vodorovné dopravné značenie striekané farbou čiar tenkých súvislých, farba biela základná šírky 120 mm</t>
  </si>
  <si>
    <t>-1114585466</t>
  </si>
  <si>
    <t>12,5+5*5+5</t>
  </si>
  <si>
    <t>915716299.R</t>
  </si>
  <si>
    <t>Značenie bežeckej dráhy šírky 1M RAL5010</t>
  </si>
  <si>
    <t>-1776184703</t>
  </si>
  <si>
    <t>12,5+43+5,5+5</t>
  </si>
  <si>
    <t>916362112.S</t>
  </si>
  <si>
    <t>Osadenie cestného obrubníka betónového stojatého do lôžka z betónu prostého tr. C 16/20 s bočnou oporou</t>
  </si>
  <si>
    <t>-551048876</t>
  </si>
  <si>
    <t>(1,2+5+12,5+52+8,2+43+5+5+1+5+12,5+4,5+1+4,5+5)*1,05</t>
  </si>
  <si>
    <t>592170003700.S</t>
  </si>
  <si>
    <t>Obrubník cestný so skosením, lxšxv 1000x120x200 mm, prírodný</t>
  </si>
  <si>
    <t>-342230035</t>
  </si>
  <si>
    <t>173,67*1,01 'Prepočítané koeficientom množstva</t>
  </si>
  <si>
    <t>916561112.S</t>
  </si>
  <si>
    <t>Osadenie záhonového alebo parkového obrubníka betón., do lôžka z bet. pros. tr. C 16/20 s bočnou oporou</t>
  </si>
  <si>
    <t>-2114272437</t>
  </si>
  <si>
    <t>7,95*2+9,9</t>
  </si>
  <si>
    <t>-376412712</t>
  </si>
  <si>
    <t>25,8*1,01 'Prepočítané koeficientom množstva</t>
  </si>
  <si>
    <t>998223011.S</t>
  </si>
  <si>
    <t>Presun hmôt pre pozemné komunikácie s krytom dláždeným (822 2.3, 822 5.3) akejkoľvek dĺžky objektu</t>
  </si>
  <si>
    <t>1305072778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</si>
</sst>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  <charset val="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24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3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4" fillId="4" borderId="0" xfId="0" applyFont="1" applyFill="1" applyAlignment="1">
      <alignment horizontal="center" vertical="center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2" fillId="0" borderId="14" xfId="0" applyNumberFormat="1" applyFont="1" applyBorder="1" applyAlignment="1">
      <alignment vertical="center"/>
    </xf>
    <xf numFmtId="4" fontId="22" fillId="0" borderId="0" xfId="0" applyNumberFormat="1" applyFont="1" applyAlignment="1">
      <alignment vertical="center"/>
    </xf>
    <xf numFmtId="166" fontId="22" fillId="0" borderId="0" xfId="0" applyNumberFormat="1" applyFont="1" applyAlignment="1">
      <alignment vertical="center"/>
    </xf>
    <xf numFmtId="4" fontId="22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Alignment="1">
      <alignment vertical="center"/>
    </xf>
    <xf numFmtId="166" fontId="30" fillId="0" borderId="0" xfId="0" applyNumberFormat="1" applyFont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1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4" fontId="18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4" fillId="4" borderId="0" xfId="0" applyFont="1" applyFill="1" applyAlignment="1">
      <alignment horizontal="left" vertical="center"/>
    </xf>
    <xf numFmtId="0" fontId="24" fillId="4" borderId="0" xfId="0" applyFont="1" applyFill="1" applyAlignment="1">
      <alignment horizontal="right" vertical="center"/>
    </xf>
    <xf numFmtId="0" fontId="34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0" fontId="24" fillId="4" borderId="18" xfId="0" applyFont="1" applyFill="1" applyBorder="1" applyAlignment="1">
      <alignment horizontal="center" vertical="center" wrapText="1"/>
    </xf>
    <xf numFmtId="0" fontId="24" fillId="4" borderId="0" xfId="0" applyFont="1" applyFill="1" applyAlignment="1">
      <alignment horizontal="center" vertical="center" wrapText="1"/>
    </xf>
    <xf numFmtId="4" fontId="26" fillId="0" borderId="0" xfId="0" applyNumberFormat="1" applyFont="1"/>
    <xf numFmtId="166" fontId="35" fillId="0" borderId="12" xfId="0" applyNumberFormat="1" applyFont="1" applyBorder="1"/>
    <xf numFmtId="166" fontId="35" fillId="0" borderId="13" xfId="0" applyNumberFormat="1" applyFont="1" applyBorder="1"/>
    <xf numFmtId="4" fontId="36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4" fillId="0" borderId="22" xfId="0" applyFont="1" applyBorder="1" applyAlignment="1">
      <alignment horizontal="center" vertical="center"/>
    </xf>
    <xf numFmtId="49" fontId="24" fillId="0" borderId="22" xfId="0" applyNumberFormat="1" applyFont="1" applyBorder="1" applyAlignment="1">
      <alignment horizontal="left" vertical="center" wrapText="1"/>
    </xf>
    <xf numFmtId="0" fontId="24" fillId="0" borderId="22" xfId="0" applyFont="1" applyBorder="1" applyAlignment="1">
      <alignment horizontal="left" vertical="center" wrapText="1"/>
    </xf>
    <xf numFmtId="0" fontId="24" fillId="0" borderId="22" xfId="0" applyFont="1" applyBorder="1" applyAlignment="1">
      <alignment horizontal="center" vertical="center" wrapText="1"/>
    </xf>
    <xf numFmtId="167" fontId="24" fillId="0" borderId="22" xfId="0" applyNumberFormat="1" applyFont="1" applyBorder="1" applyAlignment="1">
      <alignment vertical="center"/>
    </xf>
    <xf numFmtId="4" fontId="24" fillId="2" borderId="22" xfId="0" applyNumberFormat="1" applyFont="1" applyFill="1" applyBorder="1" applyAlignment="1" applyProtection="1">
      <alignment vertical="center"/>
      <protection locked="0"/>
    </xf>
    <xf numFmtId="4" fontId="24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5" fillId="2" borderId="14" xfId="0" applyFont="1" applyFill="1" applyBorder="1" applyAlignment="1" applyProtection="1">
      <alignment horizontal="left" vertical="center"/>
      <protection locked="0"/>
    </xf>
    <xf numFmtId="0" fontId="25" fillId="0" borderId="0" xfId="0" applyFont="1" applyAlignment="1">
      <alignment horizontal="center" vertical="center"/>
    </xf>
    <xf numFmtId="166" fontId="25" fillId="0" borderId="0" xfId="0" applyNumberFormat="1" applyFont="1" applyAlignment="1">
      <alignment vertical="center"/>
    </xf>
    <xf numFmtId="166" fontId="25" fillId="0" borderId="15" xfId="0" applyNumberFormat="1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167" fontId="24" fillId="2" borderId="22" xfId="0" applyNumberFormat="1" applyFont="1" applyFill="1" applyBorder="1" applyAlignment="1" applyProtection="1">
      <alignment vertical="center"/>
      <protection locked="0"/>
    </xf>
    <xf numFmtId="0" fontId="25" fillId="2" borderId="19" xfId="0" applyFont="1" applyFill="1" applyBorder="1" applyAlignment="1" applyProtection="1">
      <alignment horizontal="left" vertical="center"/>
      <protection locked="0"/>
    </xf>
    <xf numFmtId="0" fontId="25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166" fontId="25" fillId="0" borderId="21" xfId="0" applyNumberFormat="1" applyFont="1" applyBorder="1" applyAlignment="1">
      <alignment vertical="center"/>
    </xf>
    <xf numFmtId="0" fontId="38" fillId="0" borderId="22" xfId="0" applyFont="1" applyBorder="1" applyAlignment="1">
      <alignment horizontal="center" vertical="center"/>
    </xf>
    <xf numFmtId="49" fontId="38" fillId="0" borderId="22" xfId="0" applyNumberFormat="1" applyFont="1" applyBorder="1" applyAlignment="1">
      <alignment horizontal="left" vertical="center" wrapText="1"/>
    </xf>
    <xf numFmtId="0" fontId="38" fillId="0" borderId="22" xfId="0" applyFont="1" applyBorder="1" applyAlignment="1">
      <alignment horizontal="left" vertical="center" wrapText="1"/>
    </xf>
    <xf numFmtId="0" fontId="38" fillId="0" borderId="22" xfId="0" applyFont="1" applyBorder="1" applyAlignment="1">
      <alignment horizontal="center" vertical="center" wrapText="1"/>
    </xf>
    <xf numFmtId="167" fontId="38" fillId="0" borderId="22" xfId="0" applyNumberFormat="1" applyFont="1" applyBorder="1" applyAlignment="1">
      <alignment vertical="center"/>
    </xf>
    <xf numFmtId="4" fontId="38" fillId="2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>
      <alignment vertical="center"/>
    </xf>
    <xf numFmtId="0" fontId="39" fillId="0" borderId="22" xfId="0" applyFont="1" applyBorder="1" applyAlignment="1">
      <alignment vertical="center"/>
    </xf>
    <xf numFmtId="0" fontId="39" fillId="0" borderId="3" xfId="0" applyFont="1" applyBorder="1" applyAlignment="1">
      <alignment vertical="center"/>
    </xf>
    <xf numFmtId="0" fontId="38" fillId="2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Alignment="1">
      <alignment horizontal="center" vertical="center"/>
    </xf>
    <xf numFmtId="0" fontId="40" fillId="0" borderId="0" xfId="0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0" fillId="0" borderId="0" xfId="0"/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horizontal="right" vertical="center"/>
    </xf>
    <xf numFmtId="4" fontId="29" fillId="0" borderId="0" xfId="0" applyNumberFormat="1" applyFont="1" applyAlignment="1">
      <alignment horizontal="right" vertical="center"/>
    </xf>
    <xf numFmtId="0" fontId="24" fillId="4" borderId="7" xfId="0" applyFont="1" applyFill="1" applyBorder="1" applyAlignment="1">
      <alignment horizontal="right" vertical="center"/>
    </xf>
    <xf numFmtId="0" fontId="24" fillId="4" borderId="7" xfId="0" applyFont="1" applyFill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4" fillId="4" borderId="7" xfId="0" applyFont="1" applyFill="1" applyBorder="1" applyAlignment="1">
      <alignment horizontal="center" vertical="center"/>
    </xf>
    <xf numFmtId="0" fontId="24" fillId="4" borderId="8" xfId="0" applyFont="1" applyFill="1" applyBorder="1" applyAlignment="1">
      <alignment horizontal="left" vertical="center"/>
    </xf>
    <xf numFmtId="164" fontId="18" fillId="0" borderId="0" xfId="0" applyNumberFormat="1" applyFont="1" applyAlignment="1">
      <alignment horizontal="left" vertical="center"/>
    </xf>
    <xf numFmtId="0" fontId="18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4" fontId="20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3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8" fillId="0" borderId="0" xfId="0" applyFont="1" applyAlignment="1">
      <alignment horizontal="left" vertical="center" wrapText="1"/>
    </xf>
    <xf numFmtId="4" fontId="26" fillId="0" borderId="0" xfId="0" applyNumberFormat="1" applyFont="1" applyAlignment="1">
      <alignment horizontal="right" vertical="center"/>
    </xf>
    <xf numFmtId="0" fontId="24" fillId="4" borderId="6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14" fontId="2" fillId="2" borderId="0" xfId="0" applyNumberFormat="1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7"/>
  <sheetViews>
    <sheetView showGridLines="0" tabSelected="1" workbookViewId="0">
      <selection activeCell="AN9" sqref="AN9"/>
    </sheetView>
  </sheetViews>
  <sheetFormatPr baseColWidth="10" defaultRowHeight="11"/>
  <cols>
    <col min="1" max="1" width="8.25" customWidth="1"/>
    <col min="2" max="2" width="1.75" customWidth="1"/>
    <col min="3" max="3" width="4.25" customWidth="1"/>
    <col min="4" max="33" width="2.75" customWidth="1"/>
    <col min="34" max="34" width="3.25" customWidth="1"/>
    <col min="35" max="35" width="31.75" customWidth="1"/>
    <col min="36" max="37" width="2.5" customWidth="1"/>
    <col min="38" max="38" width="8.25" customWidth="1"/>
    <col min="39" max="39" width="3.25" customWidth="1"/>
    <col min="40" max="40" width="13.25" customWidth="1"/>
    <col min="41" max="41" width="7.5" customWidth="1"/>
    <col min="42" max="42" width="4.25" customWidth="1"/>
    <col min="43" max="43" width="15.75" hidden="1" customWidth="1"/>
    <col min="44" max="44" width="13.75" customWidth="1"/>
    <col min="45" max="47" width="25.75" hidden="1" customWidth="1"/>
    <col min="48" max="49" width="21.75" hidden="1" customWidth="1"/>
    <col min="50" max="51" width="25" hidden="1" customWidth="1"/>
    <col min="52" max="52" width="21.75" hidden="1" customWidth="1"/>
    <col min="53" max="53" width="19.25" hidden="1" customWidth="1"/>
    <col min="54" max="54" width="25" hidden="1" customWidth="1"/>
    <col min="55" max="55" width="21.75" hidden="1" customWidth="1"/>
    <col min="56" max="56" width="19.25" hidden="1" customWidth="1"/>
    <col min="57" max="57" width="66.5" customWidth="1"/>
    <col min="71" max="91" width="9.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ht="37" customHeight="1">
      <c r="AR2" s="204"/>
      <c r="AS2" s="204"/>
      <c r="AT2" s="204"/>
      <c r="AU2" s="204"/>
      <c r="AV2" s="204"/>
      <c r="AW2" s="204"/>
      <c r="AX2" s="204"/>
      <c r="AY2" s="204"/>
      <c r="AZ2" s="204"/>
      <c r="BA2" s="204"/>
      <c r="BB2" s="204"/>
      <c r="BC2" s="204"/>
      <c r="BD2" s="204"/>
      <c r="BE2" s="204"/>
      <c r="BS2" s="16" t="s">
        <v>6</v>
      </c>
      <c r="BT2" s="16" t="s">
        <v>7</v>
      </c>
    </row>
    <row r="3" spans="1:74" ht="7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7</v>
      </c>
    </row>
    <row r="4" spans="1:74" ht="25" customHeight="1">
      <c r="B4" s="19"/>
      <c r="D4" s="20" t="s">
        <v>8</v>
      </c>
      <c r="AR4" s="19"/>
      <c r="AS4" s="21" t="s">
        <v>9</v>
      </c>
      <c r="BE4" s="22" t="s">
        <v>10</v>
      </c>
      <c r="BS4" s="16" t="s">
        <v>11</v>
      </c>
    </row>
    <row r="5" spans="1:74" ht="12" customHeight="1">
      <c r="B5" s="19"/>
      <c r="D5" s="23" t="s">
        <v>12</v>
      </c>
      <c r="K5" s="229" t="s">
        <v>13</v>
      </c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204"/>
      <c r="AF5" s="204"/>
      <c r="AG5" s="204"/>
      <c r="AH5" s="204"/>
      <c r="AI5" s="204"/>
      <c r="AJ5" s="204"/>
      <c r="AK5" s="204"/>
      <c r="AL5" s="204"/>
      <c r="AM5" s="204"/>
      <c r="AN5" s="204"/>
      <c r="AO5" s="204"/>
      <c r="AR5" s="19"/>
      <c r="BE5" s="226" t="s">
        <v>14</v>
      </c>
      <c r="BS5" s="16" t="s">
        <v>6</v>
      </c>
    </row>
    <row r="6" spans="1:74" ht="37" customHeight="1">
      <c r="B6" s="19"/>
      <c r="D6" s="25" t="s">
        <v>15</v>
      </c>
      <c r="K6" s="230" t="s">
        <v>16</v>
      </c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204"/>
      <c r="AE6" s="204"/>
      <c r="AF6" s="204"/>
      <c r="AG6" s="204"/>
      <c r="AH6" s="204"/>
      <c r="AI6" s="204"/>
      <c r="AJ6" s="204"/>
      <c r="AK6" s="204"/>
      <c r="AL6" s="204"/>
      <c r="AM6" s="204"/>
      <c r="AN6" s="204"/>
      <c r="AO6" s="204"/>
      <c r="AR6" s="19"/>
      <c r="BE6" s="227"/>
      <c r="BS6" s="16" t="s">
        <v>6</v>
      </c>
    </row>
    <row r="7" spans="1:74" ht="12" customHeight="1">
      <c r="B7" s="19"/>
      <c r="D7" s="26" t="s">
        <v>17</v>
      </c>
      <c r="K7" s="24" t="s">
        <v>1</v>
      </c>
      <c r="AK7" s="26" t="s">
        <v>18</v>
      </c>
      <c r="AN7" s="24" t="s">
        <v>1</v>
      </c>
      <c r="AR7" s="19"/>
      <c r="BE7" s="227"/>
      <c r="BS7" s="16" t="s">
        <v>6</v>
      </c>
    </row>
    <row r="8" spans="1:74" ht="12" customHeight="1">
      <c r="B8" s="19"/>
      <c r="D8" s="26" t="s">
        <v>19</v>
      </c>
      <c r="K8" s="24" t="s">
        <v>20</v>
      </c>
      <c r="AK8" s="26" t="s">
        <v>21</v>
      </c>
      <c r="AN8" s="247">
        <v>46064</v>
      </c>
      <c r="AR8" s="19"/>
      <c r="BE8" s="227"/>
      <c r="BS8" s="16" t="s">
        <v>6</v>
      </c>
    </row>
    <row r="9" spans="1:74" ht="14.5" customHeight="1">
      <c r="B9" s="19"/>
      <c r="AR9" s="19"/>
      <c r="BE9" s="227"/>
      <c r="BS9" s="16" t="s">
        <v>6</v>
      </c>
    </row>
    <row r="10" spans="1:74" ht="12" customHeight="1">
      <c r="B10" s="19"/>
      <c r="D10" s="26" t="s">
        <v>22</v>
      </c>
      <c r="AK10" s="26" t="s">
        <v>23</v>
      </c>
      <c r="AN10" s="24" t="s">
        <v>1</v>
      </c>
      <c r="AR10" s="19"/>
      <c r="BE10" s="227"/>
      <c r="BS10" s="16" t="s">
        <v>6</v>
      </c>
    </row>
    <row r="11" spans="1:74" ht="18.5" customHeight="1">
      <c r="B11" s="19"/>
      <c r="E11" s="24" t="s">
        <v>24</v>
      </c>
      <c r="AK11" s="26" t="s">
        <v>25</v>
      </c>
      <c r="AN11" s="24" t="s">
        <v>1</v>
      </c>
      <c r="AR11" s="19"/>
      <c r="BE11" s="227"/>
      <c r="BS11" s="16" t="s">
        <v>6</v>
      </c>
    </row>
    <row r="12" spans="1:74" ht="7" customHeight="1">
      <c r="B12" s="19"/>
      <c r="AR12" s="19"/>
      <c r="BE12" s="227"/>
      <c r="BS12" s="16" t="s">
        <v>6</v>
      </c>
    </row>
    <row r="13" spans="1:74" ht="12" customHeight="1">
      <c r="B13" s="19"/>
      <c r="D13" s="26" t="s">
        <v>26</v>
      </c>
      <c r="AK13" s="26" t="s">
        <v>23</v>
      </c>
      <c r="AN13" s="28" t="s">
        <v>27</v>
      </c>
      <c r="AR13" s="19"/>
      <c r="BE13" s="227"/>
      <c r="BS13" s="16" t="s">
        <v>6</v>
      </c>
    </row>
    <row r="14" spans="1:74" ht="13">
      <c r="B14" s="19"/>
      <c r="E14" s="231" t="s">
        <v>27</v>
      </c>
      <c r="F14" s="232"/>
      <c r="G14" s="232"/>
      <c r="H14" s="232"/>
      <c r="I14" s="232"/>
      <c r="J14" s="232"/>
      <c r="K14" s="232"/>
      <c r="L14" s="232"/>
      <c r="M14" s="232"/>
      <c r="N14" s="232"/>
      <c r="O14" s="232"/>
      <c r="P14" s="232"/>
      <c r="Q14" s="232"/>
      <c r="R14" s="232"/>
      <c r="S14" s="232"/>
      <c r="T14" s="232"/>
      <c r="U14" s="232"/>
      <c r="V14" s="232"/>
      <c r="W14" s="232"/>
      <c r="X14" s="232"/>
      <c r="Y14" s="232"/>
      <c r="Z14" s="232"/>
      <c r="AA14" s="232"/>
      <c r="AB14" s="232"/>
      <c r="AC14" s="232"/>
      <c r="AD14" s="232"/>
      <c r="AE14" s="232"/>
      <c r="AF14" s="232"/>
      <c r="AG14" s="232"/>
      <c r="AH14" s="232"/>
      <c r="AI14" s="232"/>
      <c r="AJ14" s="232"/>
      <c r="AK14" s="26" t="s">
        <v>25</v>
      </c>
      <c r="AN14" s="28" t="s">
        <v>27</v>
      </c>
      <c r="AR14" s="19"/>
      <c r="BE14" s="227"/>
      <c r="BS14" s="16" t="s">
        <v>6</v>
      </c>
    </row>
    <row r="15" spans="1:74" ht="7" customHeight="1">
      <c r="B15" s="19"/>
      <c r="AR15" s="19"/>
      <c r="BE15" s="227"/>
      <c r="BS15" s="16" t="s">
        <v>4</v>
      </c>
    </row>
    <row r="16" spans="1:74" ht="12" customHeight="1">
      <c r="B16" s="19"/>
      <c r="D16" s="26" t="s">
        <v>28</v>
      </c>
      <c r="AK16" s="26" t="s">
        <v>23</v>
      </c>
      <c r="AN16" s="24" t="s">
        <v>1</v>
      </c>
      <c r="AR16" s="19"/>
      <c r="BE16" s="227"/>
      <c r="BS16" s="16" t="s">
        <v>4</v>
      </c>
    </row>
    <row r="17" spans="2:71" ht="18.5" customHeight="1">
      <c r="B17" s="19"/>
      <c r="E17" s="24" t="s">
        <v>29</v>
      </c>
      <c r="AK17" s="26" t="s">
        <v>25</v>
      </c>
      <c r="AN17" s="24" t="s">
        <v>1</v>
      </c>
      <c r="AR17" s="19"/>
      <c r="BE17" s="227"/>
      <c r="BS17" s="16" t="s">
        <v>30</v>
      </c>
    </row>
    <row r="18" spans="2:71" ht="7" customHeight="1">
      <c r="B18" s="19"/>
      <c r="AR18" s="19"/>
      <c r="BE18" s="227"/>
      <c r="BS18" s="16" t="s">
        <v>6</v>
      </c>
    </row>
    <row r="19" spans="2:71" ht="12" customHeight="1">
      <c r="B19" s="19"/>
      <c r="D19" s="26" t="s">
        <v>31</v>
      </c>
      <c r="AK19" s="26" t="s">
        <v>23</v>
      </c>
      <c r="AN19" s="24" t="s">
        <v>1</v>
      </c>
      <c r="AR19" s="19"/>
      <c r="BE19" s="227"/>
      <c r="BS19" s="16" t="s">
        <v>6</v>
      </c>
    </row>
    <row r="20" spans="2:71" ht="18.5" customHeight="1">
      <c r="B20" s="19"/>
      <c r="E20" s="24" t="s">
        <v>32</v>
      </c>
      <c r="AK20" s="26" t="s">
        <v>25</v>
      </c>
      <c r="AN20" s="24" t="s">
        <v>1</v>
      </c>
      <c r="AR20" s="19"/>
      <c r="BE20" s="227"/>
      <c r="BS20" s="16" t="s">
        <v>30</v>
      </c>
    </row>
    <row r="21" spans="2:71" ht="7" customHeight="1">
      <c r="B21" s="19"/>
      <c r="AR21" s="19"/>
      <c r="BE21" s="227"/>
    </row>
    <row r="22" spans="2:71" ht="12" customHeight="1">
      <c r="B22" s="19"/>
      <c r="D22" s="26" t="s">
        <v>33</v>
      </c>
      <c r="AR22" s="19"/>
      <c r="BE22" s="227"/>
    </row>
    <row r="23" spans="2:71" ht="16.5" customHeight="1">
      <c r="B23" s="19"/>
      <c r="E23" s="233" t="s">
        <v>1</v>
      </c>
      <c r="F23" s="233"/>
      <c r="G23" s="233"/>
      <c r="H23" s="233"/>
      <c r="I23" s="233"/>
      <c r="J23" s="233"/>
      <c r="K23" s="233"/>
      <c r="L23" s="233"/>
      <c r="M23" s="233"/>
      <c r="N23" s="233"/>
      <c r="O23" s="233"/>
      <c r="P23" s="233"/>
      <c r="Q23" s="233"/>
      <c r="R23" s="233"/>
      <c r="S23" s="233"/>
      <c r="T23" s="233"/>
      <c r="U23" s="233"/>
      <c r="V23" s="233"/>
      <c r="W23" s="233"/>
      <c r="X23" s="233"/>
      <c r="Y23" s="233"/>
      <c r="Z23" s="233"/>
      <c r="AA23" s="233"/>
      <c r="AB23" s="233"/>
      <c r="AC23" s="233"/>
      <c r="AD23" s="233"/>
      <c r="AE23" s="233"/>
      <c r="AF23" s="233"/>
      <c r="AG23" s="233"/>
      <c r="AH23" s="233"/>
      <c r="AI23" s="233"/>
      <c r="AJ23" s="233"/>
      <c r="AK23" s="233"/>
      <c r="AL23" s="233"/>
      <c r="AM23" s="233"/>
      <c r="AN23" s="233"/>
      <c r="AR23" s="19"/>
      <c r="BE23" s="227"/>
    </row>
    <row r="24" spans="2:71" ht="7" customHeight="1">
      <c r="B24" s="19"/>
      <c r="AR24" s="19"/>
      <c r="BE24" s="227"/>
    </row>
    <row r="25" spans="2:71" ht="7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27"/>
    </row>
    <row r="26" spans="2:71" s="1" customFormat="1" ht="26" customHeight="1">
      <c r="B26" s="31"/>
      <c r="D26" s="32" t="s">
        <v>34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34">
        <f>ROUND(AG94,2)</f>
        <v>0</v>
      </c>
      <c r="AL26" s="235"/>
      <c r="AM26" s="235"/>
      <c r="AN26" s="235"/>
      <c r="AO26" s="235"/>
      <c r="AR26" s="31"/>
      <c r="BE26" s="227"/>
    </row>
    <row r="27" spans="2:71" s="1" customFormat="1" ht="7" customHeight="1">
      <c r="B27" s="31"/>
      <c r="AR27" s="31"/>
      <c r="BE27" s="227"/>
    </row>
    <row r="28" spans="2:71" s="1" customFormat="1" ht="13">
      <c r="B28" s="31"/>
      <c r="L28" s="236" t="s">
        <v>35</v>
      </c>
      <c r="M28" s="236"/>
      <c r="N28" s="236"/>
      <c r="O28" s="236"/>
      <c r="P28" s="236"/>
      <c r="W28" s="236" t="s">
        <v>36</v>
      </c>
      <c r="X28" s="236"/>
      <c r="Y28" s="236"/>
      <c r="Z28" s="236"/>
      <c r="AA28" s="236"/>
      <c r="AB28" s="236"/>
      <c r="AC28" s="236"/>
      <c r="AD28" s="236"/>
      <c r="AE28" s="236"/>
      <c r="AK28" s="236" t="s">
        <v>37</v>
      </c>
      <c r="AL28" s="236"/>
      <c r="AM28" s="236"/>
      <c r="AN28" s="236"/>
      <c r="AO28" s="236"/>
      <c r="AR28" s="31"/>
      <c r="BE28" s="227"/>
    </row>
    <row r="29" spans="2:71" s="2" customFormat="1" ht="14.5" customHeight="1">
      <c r="B29" s="35"/>
      <c r="D29" s="26" t="s">
        <v>38</v>
      </c>
      <c r="F29" s="36" t="s">
        <v>39</v>
      </c>
      <c r="L29" s="216">
        <v>0.23</v>
      </c>
      <c r="M29" s="217"/>
      <c r="N29" s="217"/>
      <c r="O29" s="217"/>
      <c r="P29" s="217"/>
      <c r="Q29" s="37"/>
      <c r="R29" s="37"/>
      <c r="S29" s="37"/>
      <c r="T29" s="37"/>
      <c r="U29" s="37"/>
      <c r="V29" s="37"/>
      <c r="W29" s="218">
        <f>ROUND(AZ94, 2)</f>
        <v>0</v>
      </c>
      <c r="X29" s="217"/>
      <c r="Y29" s="217"/>
      <c r="Z29" s="217"/>
      <c r="AA29" s="217"/>
      <c r="AB29" s="217"/>
      <c r="AC29" s="217"/>
      <c r="AD29" s="217"/>
      <c r="AE29" s="217"/>
      <c r="AF29" s="37"/>
      <c r="AG29" s="37"/>
      <c r="AH29" s="37"/>
      <c r="AI29" s="37"/>
      <c r="AJ29" s="37"/>
      <c r="AK29" s="218">
        <f>ROUND(AV94, 2)</f>
        <v>0</v>
      </c>
      <c r="AL29" s="217"/>
      <c r="AM29" s="217"/>
      <c r="AN29" s="217"/>
      <c r="AO29" s="217"/>
      <c r="AP29" s="37"/>
      <c r="AQ29" s="37"/>
      <c r="AR29" s="38"/>
      <c r="AS29" s="37"/>
      <c r="AT29" s="37"/>
      <c r="AU29" s="37"/>
      <c r="AV29" s="37"/>
      <c r="AW29" s="37"/>
      <c r="AX29" s="37"/>
      <c r="AY29" s="37"/>
      <c r="AZ29" s="37"/>
      <c r="BE29" s="228"/>
    </row>
    <row r="30" spans="2:71" s="2" customFormat="1" ht="14.5" customHeight="1">
      <c r="B30" s="35"/>
      <c r="F30" s="36" t="s">
        <v>40</v>
      </c>
      <c r="L30" s="216">
        <v>0.23</v>
      </c>
      <c r="M30" s="217"/>
      <c r="N30" s="217"/>
      <c r="O30" s="217"/>
      <c r="P30" s="217"/>
      <c r="Q30" s="37"/>
      <c r="R30" s="37"/>
      <c r="S30" s="37"/>
      <c r="T30" s="37"/>
      <c r="U30" s="37"/>
      <c r="V30" s="37"/>
      <c r="W30" s="218">
        <f>ROUND(BA94, 2)</f>
        <v>0</v>
      </c>
      <c r="X30" s="217"/>
      <c r="Y30" s="217"/>
      <c r="Z30" s="217"/>
      <c r="AA30" s="217"/>
      <c r="AB30" s="217"/>
      <c r="AC30" s="217"/>
      <c r="AD30" s="217"/>
      <c r="AE30" s="217"/>
      <c r="AF30" s="37"/>
      <c r="AG30" s="37"/>
      <c r="AH30" s="37"/>
      <c r="AI30" s="37"/>
      <c r="AJ30" s="37"/>
      <c r="AK30" s="218">
        <f>ROUND(AW94, 2)</f>
        <v>0</v>
      </c>
      <c r="AL30" s="217"/>
      <c r="AM30" s="217"/>
      <c r="AN30" s="217"/>
      <c r="AO30" s="217"/>
      <c r="AP30" s="37"/>
      <c r="AQ30" s="37"/>
      <c r="AR30" s="38"/>
      <c r="AS30" s="37"/>
      <c r="AT30" s="37"/>
      <c r="AU30" s="37"/>
      <c r="AV30" s="37"/>
      <c r="AW30" s="37"/>
      <c r="AX30" s="37"/>
      <c r="AY30" s="37"/>
      <c r="AZ30" s="37"/>
      <c r="BE30" s="228"/>
    </row>
    <row r="31" spans="2:71" s="2" customFormat="1" ht="14.5" hidden="1" customHeight="1">
      <c r="B31" s="35"/>
      <c r="F31" s="26" t="s">
        <v>41</v>
      </c>
      <c r="L31" s="225">
        <v>0.23</v>
      </c>
      <c r="M31" s="224"/>
      <c r="N31" s="224"/>
      <c r="O31" s="224"/>
      <c r="P31" s="224"/>
      <c r="W31" s="223">
        <f>ROUND(BB94, 2)</f>
        <v>0</v>
      </c>
      <c r="X31" s="224"/>
      <c r="Y31" s="224"/>
      <c r="Z31" s="224"/>
      <c r="AA31" s="224"/>
      <c r="AB31" s="224"/>
      <c r="AC31" s="224"/>
      <c r="AD31" s="224"/>
      <c r="AE31" s="224"/>
      <c r="AK31" s="223">
        <v>0</v>
      </c>
      <c r="AL31" s="224"/>
      <c r="AM31" s="224"/>
      <c r="AN31" s="224"/>
      <c r="AO31" s="224"/>
      <c r="AR31" s="35"/>
      <c r="BE31" s="228"/>
    </row>
    <row r="32" spans="2:71" s="2" customFormat="1" ht="14.5" hidden="1" customHeight="1">
      <c r="B32" s="35"/>
      <c r="F32" s="26" t="s">
        <v>42</v>
      </c>
      <c r="L32" s="225">
        <v>0.23</v>
      </c>
      <c r="M32" s="224"/>
      <c r="N32" s="224"/>
      <c r="O32" s="224"/>
      <c r="P32" s="224"/>
      <c r="W32" s="223">
        <f>ROUND(BC94, 2)</f>
        <v>0</v>
      </c>
      <c r="X32" s="224"/>
      <c r="Y32" s="224"/>
      <c r="Z32" s="224"/>
      <c r="AA32" s="224"/>
      <c r="AB32" s="224"/>
      <c r="AC32" s="224"/>
      <c r="AD32" s="224"/>
      <c r="AE32" s="224"/>
      <c r="AK32" s="223">
        <v>0</v>
      </c>
      <c r="AL32" s="224"/>
      <c r="AM32" s="224"/>
      <c r="AN32" s="224"/>
      <c r="AO32" s="224"/>
      <c r="AR32" s="35"/>
      <c r="BE32" s="228"/>
    </row>
    <row r="33" spans="2:57" s="2" customFormat="1" ht="14.5" hidden="1" customHeight="1">
      <c r="B33" s="35"/>
      <c r="F33" s="36" t="s">
        <v>43</v>
      </c>
      <c r="L33" s="216">
        <v>0</v>
      </c>
      <c r="M33" s="217"/>
      <c r="N33" s="217"/>
      <c r="O33" s="217"/>
      <c r="P33" s="217"/>
      <c r="Q33" s="37"/>
      <c r="R33" s="37"/>
      <c r="S33" s="37"/>
      <c r="T33" s="37"/>
      <c r="U33" s="37"/>
      <c r="V33" s="37"/>
      <c r="W33" s="218">
        <f>ROUND(BD94, 2)</f>
        <v>0</v>
      </c>
      <c r="X33" s="217"/>
      <c r="Y33" s="217"/>
      <c r="Z33" s="217"/>
      <c r="AA33" s="217"/>
      <c r="AB33" s="217"/>
      <c r="AC33" s="217"/>
      <c r="AD33" s="217"/>
      <c r="AE33" s="217"/>
      <c r="AF33" s="37"/>
      <c r="AG33" s="37"/>
      <c r="AH33" s="37"/>
      <c r="AI33" s="37"/>
      <c r="AJ33" s="37"/>
      <c r="AK33" s="218">
        <v>0</v>
      </c>
      <c r="AL33" s="217"/>
      <c r="AM33" s="217"/>
      <c r="AN33" s="217"/>
      <c r="AO33" s="217"/>
      <c r="AP33" s="37"/>
      <c r="AQ33" s="37"/>
      <c r="AR33" s="38"/>
      <c r="AS33" s="37"/>
      <c r="AT33" s="37"/>
      <c r="AU33" s="37"/>
      <c r="AV33" s="37"/>
      <c r="AW33" s="37"/>
      <c r="AX33" s="37"/>
      <c r="AY33" s="37"/>
      <c r="AZ33" s="37"/>
      <c r="BE33" s="228"/>
    </row>
    <row r="34" spans="2:57" s="1" customFormat="1" ht="7" customHeight="1">
      <c r="B34" s="31"/>
      <c r="AR34" s="31"/>
      <c r="BE34" s="227"/>
    </row>
    <row r="35" spans="2:57" s="1" customFormat="1" ht="26" customHeight="1">
      <c r="B35" s="31"/>
      <c r="C35" s="39"/>
      <c r="D35" s="40" t="s">
        <v>44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 t="s">
        <v>45</v>
      </c>
      <c r="U35" s="41"/>
      <c r="V35" s="41"/>
      <c r="W35" s="41"/>
      <c r="X35" s="222" t="s">
        <v>46</v>
      </c>
      <c r="Y35" s="220"/>
      <c r="Z35" s="220"/>
      <c r="AA35" s="220"/>
      <c r="AB35" s="220"/>
      <c r="AC35" s="41"/>
      <c r="AD35" s="41"/>
      <c r="AE35" s="41"/>
      <c r="AF35" s="41"/>
      <c r="AG35" s="41"/>
      <c r="AH35" s="41"/>
      <c r="AI35" s="41"/>
      <c r="AJ35" s="41"/>
      <c r="AK35" s="219">
        <f>SUM(AK26:AK33)</f>
        <v>0</v>
      </c>
      <c r="AL35" s="220"/>
      <c r="AM35" s="220"/>
      <c r="AN35" s="220"/>
      <c r="AO35" s="221"/>
      <c r="AP35" s="39"/>
      <c r="AQ35" s="39"/>
      <c r="AR35" s="31"/>
    </row>
    <row r="36" spans="2:57" s="1" customFormat="1" ht="7" customHeight="1">
      <c r="B36" s="31"/>
      <c r="AR36" s="31"/>
    </row>
    <row r="37" spans="2:57" s="1" customFormat="1" ht="14.5" customHeight="1">
      <c r="B37" s="31"/>
      <c r="AR37" s="31"/>
    </row>
    <row r="38" spans="2:57" ht="14.5" customHeight="1">
      <c r="B38" s="19"/>
      <c r="AR38" s="19"/>
    </row>
    <row r="39" spans="2:57" ht="14.5" customHeight="1">
      <c r="B39" s="19"/>
      <c r="AR39" s="19"/>
    </row>
    <row r="40" spans="2:57" ht="14.5" customHeight="1">
      <c r="B40" s="19"/>
      <c r="AR40" s="19"/>
    </row>
    <row r="41" spans="2:57" ht="14.5" customHeight="1">
      <c r="B41" s="19"/>
      <c r="AR41" s="19"/>
    </row>
    <row r="42" spans="2:57" ht="14.5" customHeight="1">
      <c r="B42" s="19"/>
      <c r="AR42" s="19"/>
    </row>
    <row r="43" spans="2:57" ht="14.5" customHeight="1">
      <c r="B43" s="19"/>
      <c r="AR43" s="19"/>
    </row>
    <row r="44" spans="2:57" ht="14.5" customHeight="1">
      <c r="B44" s="19"/>
      <c r="AR44" s="19"/>
    </row>
    <row r="45" spans="2:57" ht="14.5" customHeight="1">
      <c r="B45" s="19"/>
      <c r="AR45" s="19"/>
    </row>
    <row r="46" spans="2:57" ht="14.5" customHeight="1">
      <c r="B46" s="19"/>
      <c r="AR46" s="19"/>
    </row>
    <row r="47" spans="2:57" ht="14.5" customHeight="1">
      <c r="B47" s="19"/>
      <c r="AR47" s="19"/>
    </row>
    <row r="48" spans="2:57" ht="14.5" customHeight="1">
      <c r="B48" s="19"/>
      <c r="AR48" s="19"/>
    </row>
    <row r="49" spans="2:44" s="1" customFormat="1" ht="14.5" customHeight="1">
      <c r="B49" s="31"/>
      <c r="D49" s="43" t="s">
        <v>47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48</v>
      </c>
      <c r="AI49" s="44"/>
      <c r="AJ49" s="44"/>
      <c r="AK49" s="44"/>
      <c r="AL49" s="44"/>
      <c r="AM49" s="44"/>
      <c r="AN49" s="44"/>
      <c r="AO49" s="44"/>
      <c r="AR49" s="31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>
      <c r="B53" s="19"/>
      <c r="AR53" s="19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>
      <c r="B57" s="19"/>
      <c r="AR57" s="19"/>
    </row>
    <row r="58" spans="2:44">
      <c r="B58" s="19"/>
      <c r="AR58" s="19"/>
    </row>
    <row r="59" spans="2:44">
      <c r="B59" s="19"/>
      <c r="AR59" s="19"/>
    </row>
    <row r="60" spans="2:44" s="1" customFormat="1" ht="13">
      <c r="B60" s="31"/>
      <c r="D60" s="45" t="s">
        <v>49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5" t="s">
        <v>50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5" t="s">
        <v>49</v>
      </c>
      <c r="AI60" s="33"/>
      <c r="AJ60" s="33"/>
      <c r="AK60" s="33"/>
      <c r="AL60" s="33"/>
      <c r="AM60" s="45" t="s">
        <v>50</v>
      </c>
      <c r="AN60" s="33"/>
      <c r="AO60" s="33"/>
      <c r="AR60" s="31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 s="1" customFormat="1" ht="13">
      <c r="B64" s="31"/>
      <c r="D64" s="43" t="s">
        <v>51</v>
      </c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3" t="s">
        <v>52</v>
      </c>
      <c r="AI64" s="44"/>
      <c r="AJ64" s="44"/>
      <c r="AK64" s="44"/>
      <c r="AL64" s="44"/>
      <c r="AM64" s="44"/>
      <c r="AN64" s="44"/>
      <c r="AO64" s="44"/>
      <c r="AR64" s="31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>
      <c r="B68" s="19"/>
      <c r="AR68" s="19"/>
    </row>
    <row r="69" spans="2:44">
      <c r="B69" s="19"/>
      <c r="AR69" s="19"/>
    </row>
    <row r="70" spans="2:44">
      <c r="B70" s="19"/>
      <c r="AR70" s="19"/>
    </row>
    <row r="71" spans="2:44">
      <c r="B71" s="19"/>
      <c r="AR71" s="19"/>
    </row>
    <row r="72" spans="2:44">
      <c r="B72" s="19"/>
      <c r="AR72" s="19"/>
    </row>
    <row r="73" spans="2:44">
      <c r="B73" s="19"/>
      <c r="AR73" s="19"/>
    </row>
    <row r="74" spans="2:44">
      <c r="B74" s="19"/>
      <c r="AR74" s="19"/>
    </row>
    <row r="75" spans="2:44" s="1" customFormat="1" ht="13">
      <c r="B75" s="31"/>
      <c r="D75" s="45" t="s">
        <v>49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5" t="s">
        <v>50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5" t="s">
        <v>49</v>
      </c>
      <c r="AI75" s="33"/>
      <c r="AJ75" s="33"/>
      <c r="AK75" s="33"/>
      <c r="AL75" s="33"/>
      <c r="AM75" s="45" t="s">
        <v>50</v>
      </c>
      <c r="AN75" s="33"/>
      <c r="AO75" s="33"/>
      <c r="AR75" s="31"/>
    </row>
    <row r="76" spans="2:44" s="1" customFormat="1">
      <c r="B76" s="31"/>
      <c r="AR76" s="31"/>
    </row>
    <row r="77" spans="2:44" s="1" customFormat="1" ht="7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31"/>
    </row>
    <row r="81" spans="1:91" s="1" customFormat="1" ht="7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31"/>
    </row>
    <row r="82" spans="1:91" s="1" customFormat="1" ht="25" customHeight="1">
      <c r="B82" s="31"/>
      <c r="C82" s="20" t="s">
        <v>53</v>
      </c>
      <c r="AR82" s="31"/>
    </row>
    <row r="83" spans="1:91" s="1" customFormat="1" ht="7" customHeight="1">
      <c r="B83" s="31"/>
      <c r="AR83" s="31"/>
    </row>
    <row r="84" spans="1:91" s="3" customFormat="1" ht="12" customHeight="1">
      <c r="B84" s="50"/>
      <c r="C84" s="26" t="s">
        <v>12</v>
      </c>
      <c r="L84" s="3" t="str">
        <f>K5</f>
        <v>2024_S_651</v>
      </c>
      <c r="AR84" s="50"/>
    </row>
    <row r="85" spans="1:91" s="4" customFormat="1" ht="37" customHeight="1">
      <c r="B85" s="51"/>
      <c r="C85" s="52" t="s">
        <v>15</v>
      </c>
      <c r="L85" s="238" t="str">
        <f>K6</f>
        <v>Prestavba RD a HB na multifunkčný objekt s ubytovacou jednotkou</v>
      </c>
      <c r="M85" s="239"/>
      <c r="N85" s="239"/>
      <c r="O85" s="239"/>
      <c r="P85" s="239"/>
      <c r="Q85" s="239"/>
      <c r="R85" s="239"/>
      <c r="S85" s="239"/>
      <c r="T85" s="239"/>
      <c r="U85" s="239"/>
      <c r="V85" s="239"/>
      <c r="W85" s="239"/>
      <c r="X85" s="239"/>
      <c r="Y85" s="239"/>
      <c r="Z85" s="239"/>
      <c r="AA85" s="239"/>
      <c r="AB85" s="239"/>
      <c r="AC85" s="239"/>
      <c r="AD85" s="239"/>
      <c r="AE85" s="239"/>
      <c r="AF85" s="239"/>
      <c r="AG85" s="239"/>
      <c r="AH85" s="239"/>
      <c r="AI85" s="239"/>
      <c r="AJ85" s="239"/>
      <c r="AK85" s="239"/>
      <c r="AL85" s="239"/>
      <c r="AM85" s="239"/>
      <c r="AN85" s="239"/>
      <c r="AO85" s="239"/>
      <c r="AR85" s="51"/>
    </row>
    <row r="86" spans="1:91" s="1" customFormat="1" ht="7" customHeight="1">
      <c r="B86" s="31"/>
      <c r="AR86" s="31"/>
    </row>
    <row r="87" spans="1:91" s="1" customFormat="1" ht="12" customHeight="1">
      <c r="B87" s="31"/>
      <c r="C87" s="26" t="s">
        <v>19</v>
      </c>
      <c r="L87" s="53" t="str">
        <f>IF(K8="","",K8)</f>
        <v>Matúškovo</v>
      </c>
      <c r="AI87" s="26" t="s">
        <v>21</v>
      </c>
      <c r="AM87" s="213">
        <f>IF(AN8= "","",AN8)</f>
        <v>46064</v>
      </c>
      <c r="AN87" s="213"/>
      <c r="AR87" s="31"/>
    </row>
    <row r="88" spans="1:91" s="1" customFormat="1" ht="7" customHeight="1">
      <c r="B88" s="31"/>
      <c r="AR88" s="31"/>
    </row>
    <row r="89" spans="1:91" s="1" customFormat="1" ht="15.25" customHeight="1">
      <c r="B89" s="31"/>
      <c r="C89" s="26" t="s">
        <v>22</v>
      </c>
      <c r="L89" s="3" t="str">
        <f>IF(E11= "","",E11)</f>
        <v>KO Box Club Galanta, Stavbárska 1044/1, Galanta</v>
      </c>
      <c r="AI89" s="26" t="s">
        <v>28</v>
      </c>
      <c r="AM89" s="211" t="str">
        <f>IF(E17="","",E17)</f>
        <v>HR-PROJECT s.r.o.</v>
      </c>
      <c r="AN89" s="212"/>
      <c r="AO89" s="212"/>
      <c r="AP89" s="212"/>
      <c r="AR89" s="31"/>
      <c r="AS89" s="197" t="s">
        <v>54</v>
      </c>
      <c r="AT89" s="198"/>
      <c r="AU89" s="55"/>
      <c r="AV89" s="55"/>
      <c r="AW89" s="55"/>
      <c r="AX89" s="55"/>
      <c r="AY89" s="55"/>
      <c r="AZ89" s="55"/>
      <c r="BA89" s="55"/>
      <c r="BB89" s="55"/>
      <c r="BC89" s="55"/>
      <c r="BD89" s="56"/>
    </row>
    <row r="90" spans="1:91" s="1" customFormat="1" ht="15.25" customHeight="1">
      <c r="B90" s="31"/>
      <c r="C90" s="26" t="s">
        <v>26</v>
      </c>
      <c r="L90" s="3" t="str">
        <f>IF(E14= "Vyplň údaj","",E14)</f>
        <v/>
      </c>
      <c r="AI90" s="26" t="s">
        <v>31</v>
      </c>
      <c r="AM90" s="211" t="str">
        <f>IF(E20="","",E20)</f>
        <v>Vladimír Pilnik</v>
      </c>
      <c r="AN90" s="212"/>
      <c r="AO90" s="212"/>
      <c r="AP90" s="212"/>
      <c r="AR90" s="31"/>
      <c r="AS90" s="199"/>
      <c r="AT90" s="200"/>
      <c r="BD90" s="58"/>
    </row>
    <row r="91" spans="1:91" s="1" customFormat="1" ht="10.75" customHeight="1">
      <c r="B91" s="31"/>
      <c r="AR91" s="31"/>
      <c r="AS91" s="199"/>
      <c r="AT91" s="200"/>
      <c r="BD91" s="58"/>
    </row>
    <row r="92" spans="1:91" s="1" customFormat="1" ht="29.25" customHeight="1">
      <c r="B92" s="31"/>
      <c r="C92" s="242" t="s">
        <v>55</v>
      </c>
      <c r="D92" s="210"/>
      <c r="E92" s="210"/>
      <c r="F92" s="210"/>
      <c r="G92" s="210"/>
      <c r="H92" s="59"/>
      <c r="I92" s="214" t="s">
        <v>56</v>
      </c>
      <c r="J92" s="210"/>
      <c r="K92" s="210"/>
      <c r="L92" s="210"/>
      <c r="M92" s="210"/>
      <c r="N92" s="210"/>
      <c r="O92" s="210"/>
      <c r="P92" s="210"/>
      <c r="Q92" s="210"/>
      <c r="R92" s="210"/>
      <c r="S92" s="210"/>
      <c r="T92" s="210"/>
      <c r="U92" s="210"/>
      <c r="V92" s="210"/>
      <c r="W92" s="210"/>
      <c r="X92" s="210"/>
      <c r="Y92" s="210"/>
      <c r="Z92" s="210"/>
      <c r="AA92" s="210"/>
      <c r="AB92" s="210"/>
      <c r="AC92" s="210"/>
      <c r="AD92" s="210"/>
      <c r="AE92" s="210"/>
      <c r="AF92" s="210"/>
      <c r="AG92" s="209" t="s">
        <v>57</v>
      </c>
      <c r="AH92" s="210"/>
      <c r="AI92" s="210"/>
      <c r="AJ92" s="210"/>
      <c r="AK92" s="210"/>
      <c r="AL92" s="210"/>
      <c r="AM92" s="210"/>
      <c r="AN92" s="214" t="s">
        <v>58</v>
      </c>
      <c r="AO92" s="210"/>
      <c r="AP92" s="215"/>
      <c r="AQ92" s="60" t="s">
        <v>59</v>
      </c>
      <c r="AR92" s="31"/>
      <c r="AS92" s="61" t="s">
        <v>60</v>
      </c>
      <c r="AT92" s="62" t="s">
        <v>61</v>
      </c>
      <c r="AU92" s="62" t="s">
        <v>62</v>
      </c>
      <c r="AV92" s="62" t="s">
        <v>63</v>
      </c>
      <c r="AW92" s="62" t="s">
        <v>64</v>
      </c>
      <c r="AX92" s="62" t="s">
        <v>65</v>
      </c>
      <c r="AY92" s="62" t="s">
        <v>66</v>
      </c>
      <c r="AZ92" s="62" t="s">
        <v>67</v>
      </c>
      <c r="BA92" s="62" t="s">
        <v>68</v>
      </c>
      <c r="BB92" s="62" t="s">
        <v>69</v>
      </c>
      <c r="BC92" s="62" t="s">
        <v>70</v>
      </c>
      <c r="BD92" s="63" t="s">
        <v>71</v>
      </c>
    </row>
    <row r="93" spans="1:91" s="1" customFormat="1" ht="10.75" customHeight="1">
      <c r="B93" s="31"/>
      <c r="AR93" s="31"/>
      <c r="AS93" s="64"/>
      <c r="AT93" s="55"/>
      <c r="AU93" s="55"/>
      <c r="AV93" s="55"/>
      <c r="AW93" s="55"/>
      <c r="AX93" s="55"/>
      <c r="AY93" s="55"/>
      <c r="AZ93" s="55"/>
      <c r="BA93" s="55"/>
      <c r="BB93" s="55"/>
      <c r="BC93" s="55"/>
      <c r="BD93" s="56"/>
    </row>
    <row r="94" spans="1:91" s="5" customFormat="1" ht="32.5" customHeight="1">
      <c r="B94" s="65"/>
      <c r="C94" s="66" t="s">
        <v>72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241">
        <f>ROUND(AG95+AG105,2)</f>
        <v>0</v>
      </c>
      <c r="AH94" s="241"/>
      <c r="AI94" s="241"/>
      <c r="AJ94" s="241"/>
      <c r="AK94" s="241"/>
      <c r="AL94" s="241"/>
      <c r="AM94" s="241"/>
      <c r="AN94" s="203">
        <f t="shared" ref="AN94:AN105" si="0">SUM(AG94,AT94)</f>
        <v>0</v>
      </c>
      <c r="AO94" s="203"/>
      <c r="AP94" s="203"/>
      <c r="AQ94" s="69" t="s">
        <v>1</v>
      </c>
      <c r="AR94" s="65"/>
      <c r="AS94" s="70">
        <f>ROUND(AS95+AS105,2)</f>
        <v>0</v>
      </c>
      <c r="AT94" s="71">
        <f t="shared" ref="AT94:AT105" si="1">ROUND(SUM(AV94:AW94),2)</f>
        <v>0</v>
      </c>
      <c r="AU94" s="72">
        <f>ROUND(AU95+AU105,5)</f>
        <v>0</v>
      </c>
      <c r="AV94" s="71">
        <f>ROUND(AZ94*L29,2)</f>
        <v>0</v>
      </c>
      <c r="AW94" s="71">
        <f>ROUND(BA94*L30,2)</f>
        <v>0</v>
      </c>
      <c r="AX94" s="71">
        <f>ROUND(BB94*L29,2)</f>
        <v>0</v>
      </c>
      <c r="AY94" s="71">
        <f>ROUND(BC94*L30,2)</f>
        <v>0</v>
      </c>
      <c r="AZ94" s="71">
        <f>ROUND(AZ95+AZ105,2)</f>
        <v>0</v>
      </c>
      <c r="BA94" s="71">
        <f>ROUND(BA95+BA105,2)</f>
        <v>0</v>
      </c>
      <c r="BB94" s="71">
        <f>ROUND(BB95+BB105,2)</f>
        <v>0</v>
      </c>
      <c r="BC94" s="71">
        <f>ROUND(BC95+BC105,2)</f>
        <v>0</v>
      </c>
      <c r="BD94" s="73">
        <f>ROUND(BD95+BD105,2)</f>
        <v>0</v>
      </c>
      <c r="BS94" s="74" t="s">
        <v>73</v>
      </c>
      <c r="BT94" s="74" t="s">
        <v>74</v>
      </c>
      <c r="BU94" s="75" t="s">
        <v>75</v>
      </c>
      <c r="BV94" s="74" t="s">
        <v>76</v>
      </c>
      <c r="BW94" s="74" t="s">
        <v>5</v>
      </c>
      <c r="BX94" s="74" t="s">
        <v>77</v>
      </c>
      <c r="CL94" s="74" t="s">
        <v>1</v>
      </c>
    </row>
    <row r="95" spans="1:91" s="6" customFormat="1" ht="24.75" customHeight="1">
      <c r="B95" s="76"/>
      <c r="C95" s="77"/>
      <c r="D95" s="240" t="s">
        <v>78</v>
      </c>
      <c r="E95" s="240"/>
      <c r="F95" s="240"/>
      <c r="G95" s="240"/>
      <c r="H95" s="240"/>
      <c r="I95" s="78"/>
      <c r="J95" s="240" t="s">
        <v>79</v>
      </c>
      <c r="K95" s="240"/>
      <c r="L95" s="240"/>
      <c r="M95" s="240"/>
      <c r="N95" s="240"/>
      <c r="O95" s="240"/>
      <c r="P95" s="240"/>
      <c r="Q95" s="240"/>
      <c r="R95" s="240"/>
      <c r="S95" s="240"/>
      <c r="T95" s="240"/>
      <c r="U95" s="240"/>
      <c r="V95" s="240"/>
      <c r="W95" s="240"/>
      <c r="X95" s="240"/>
      <c r="Y95" s="240"/>
      <c r="Z95" s="240"/>
      <c r="AA95" s="240"/>
      <c r="AB95" s="240"/>
      <c r="AC95" s="240"/>
      <c r="AD95" s="240"/>
      <c r="AE95" s="240"/>
      <c r="AF95" s="240"/>
      <c r="AG95" s="208">
        <f>ROUND(AG96+SUM(AG97:AG100)+AG104,2)</f>
        <v>0</v>
      </c>
      <c r="AH95" s="202"/>
      <c r="AI95" s="202"/>
      <c r="AJ95" s="202"/>
      <c r="AK95" s="202"/>
      <c r="AL95" s="202"/>
      <c r="AM95" s="202"/>
      <c r="AN95" s="201">
        <f t="shared" si="0"/>
        <v>0</v>
      </c>
      <c r="AO95" s="202"/>
      <c r="AP95" s="202"/>
      <c r="AQ95" s="79" t="s">
        <v>80</v>
      </c>
      <c r="AR95" s="76"/>
      <c r="AS95" s="80">
        <f>ROUND(AS96+SUM(AS97:AS100)+AS104,2)</f>
        <v>0</v>
      </c>
      <c r="AT95" s="81">
        <f t="shared" si="1"/>
        <v>0</v>
      </c>
      <c r="AU95" s="82">
        <f>ROUND(AU96+SUM(AU97:AU100)+AU104,5)</f>
        <v>0</v>
      </c>
      <c r="AV95" s="81">
        <f>ROUND(AZ95*L29,2)</f>
        <v>0</v>
      </c>
      <c r="AW95" s="81">
        <f>ROUND(BA95*L30,2)</f>
        <v>0</v>
      </c>
      <c r="AX95" s="81">
        <f>ROUND(BB95*L29,2)</f>
        <v>0</v>
      </c>
      <c r="AY95" s="81">
        <f>ROUND(BC95*L30,2)</f>
        <v>0</v>
      </c>
      <c r="AZ95" s="81">
        <f>ROUND(AZ96+SUM(AZ97:AZ100)+AZ104,2)</f>
        <v>0</v>
      </c>
      <c r="BA95" s="81">
        <f>ROUND(BA96+SUM(BA97:BA100)+BA104,2)</f>
        <v>0</v>
      </c>
      <c r="BB95" s="81">
        <f>ROUND(BB96+SUM(BB97:BB100)+BB104,2)</f>
        <v>0</v>
      </c>
      <c r="BC95" s="81">
        <f>ROUND(BC96+SUM(BC97:BC100)+BC104,2)</f>
        <v>0</v>
      </c>
      <c r="BD95" s="83">
        <f>ROUND(BD96+SUM(BD97:BD100)+BD104,2)</f>
        <v>0</v>
      </c>
      <c r="BS95" s="84" t="s">
        <v>73</v>
      </c>
      <c r="BT95" s="84" t="s">
        <v>81</v>
      </c>
      <c r="BU95" s="84" t="s">
        <v>75</v>
      </c>
      <c r="BV95" s="84" t="s">
        <v>76</v>
      </c>
      <c r="BW95" s="84" t="s">
        <v>82</v>
      </c>
      <c r="BX95" s="84" t="s">
        <v>5</v>
      </c>
      <c r="CL95" s="84" t="s">
        <v>1</v>
      </c>
      <c r="CM95" s="84" t="s">
        <v>74</v>
      </c>
    </row>
    <row r="96" spans="1:91" s="3" customFormat="1" ht="16.5" customHeight="1">
      <c r="A96" s="85" t="s">
        <v>83</v>
      </c>
      <c r="B96" s="50"/>
      <c r="C96" s="9"/>
      <c r="D96" s="9"/>
      <c r="E96" s="237" t="s">
        <v>84</v>
      </c>
      <c r="F96" s="237"/>
      <c r="G96" s="237"/>
      <c r="H96" s="237"/>
      <c r="I96" s="237"/>
      <c r="J96" s="9"/>
      <c r="K96" s="237" t="s">
        <v>85</v>
      </c>
      <c r="L96" s="237"/>
      <c r="M96" s="237"/>
      <c r="N96" s="237"/>
      <c r="O96" s="237"/>
      <c r="P96" s="237"/>
      <c r="Q96" s="237"/>
      <c r="R96" s="237"/>
      <c r="S96" s="237"/>
      <c r="T96" s="237"/>
      <c r="U96" s="237"/>
      <c r="V96" s="237"/>
      <c r="W96" s="237"/>
      <c r="X96" s="237"/>
      <c r="Y96" s="237"/>
      <c r="Z96" s="237"/>
      <c r="AA96" s="237"/>
      <c r="AB96" s="237"/>
      <c r="AC96" s="237"/>
      <c r="AD96" s="237"/>
      <c r="AE96" s="237"/>
      <c r="AF96" s="237"/>
      <c r="AG96" s="205">
        <f>'01 - Búracie práce'!J32</f>
        <v>0</v>
      </c>
      <c r="AH96" s="206"/>
      <c r="AI96" s="206"/>
      <c r="AJ96" s="206"/>
      <c r="AK96" s="206"/>
      <c r="AL96" s="206"/>
      <c r="AM96" s="206"/>
      <c r="AN96" s="205">
        <f t="shared" si="0"/>
        <v>0</v>
      </c>
      <c r="AO96" s="206"/>
      <c r="AP96" s="206"/>
      <c r="AQ96" s="86" t="s">
        <v>86</v>
      </c>
      <c r="AR96" s="50"/>
      <c r="AS96" s="87">
        <v>0</v>
      </c>
      <c r="AT96" s="88">
        <f t="shared" si="1"/>
        <v>0</v>
      </c>
      <c r="AU96" s="89">
        <f>'01 - Búracie práce'!P125</f>
        <v>0</v>
      </c>
      <c r="AV96" s="88">
        <f>'01 - Búracie práce'!J35</f>
        <v>0</v>
      </c>
      <c r="AW96" s="88">
        <f>'01 - Búracie práce'!J36</f>
        <v>0</v>
      </c>
      <c r="AX96" s="88">
        <f>'01 - Búracie práce'!J37</f>
        <v>0</v>
      </c>
      <c r="AY96" s="88">
        <f>'01 - Búracie práce'!J38</f>
        <v>0</v>
      </c>
      <c r="AZ96" s="88">
        <f>'01 - Búracie práce'!F35</f>
        <v>0</v>
      </c>
      <c r="BA96" s="88">
        <f>'01 - Búracie práce'!F36</f>
        <v>0</v>
      </c>
      <c r="BB96" s="88">
        <f>'01 - Búracie práce'!F37</f>
        <v>0</v>
      </c>
      <c r="BC96" s="88">
        <f>'01 - Búracie práce'!F38</f>
        <v>0</v>
      </c>
      <c r="BD96" s="90">
        <f>'01 - Búracie práce'!F39</f>
        <v>0</v>
      </c>
      <c r="BT96" s="24" t="s">
        <v>87</v>
      </c>
      <c r="BV96" s="24" t="s">
        <v>76</v>
      </c>
      <c r="BW96" s="24" t="s">
        <v>88</v>
      </c>
      <c r="BX96" s="24" t="s">
        <v>82</v>
      </c>
      <c r="CL96" s="24" t="s">
        <v>1</v>
      </c>
    </row>
    <row r="97" spans="1:91" s="3" customFormat="1" ht="16.5" customHeight="1">
      <c r="A97" s="85" t="s">
        <v>83</v>
      </c>
      <c r="B97" s="50"/>
      <c r="C97" s="9"/>
      <c r="D97" s="9"/>
      <c r="E97" s="237" t="s">
        <v>89</v>
      </c>
      <c r="F97" s="237"/>
      <c r="G97" s="237"/>
      <c r="H97" s="237"/>
      <c r="I97" s="237"/>
      <c r="J97" s="9"/>
      <c r="K97" s="237" t="s">
        <v>90</v>
      </c>
      <c r="L97" s="237"/>
      <c r="M97" s="237"/>
      <c r="N97" s="237"/>
      <c r="O97" s="237"/>
      <c r="P97" s="237"/>
      <c r="Q97" s="237"/>
      <c r="R97" s="237"/>
      <c r="S97" s="237"/>
      <c r="T97" s="237"/>
      <c r="U97" s="237"/>
      <c r="V97" s="237"/>
      <c r="W97" s="237"/>
      <c r="X97" s="237"/>
      <c r="Y97" s="237"/>
      <c r="Z97" s="237"/>
      <c r="AA97" s="237"/>
      <c r="AB97" s="237"/>
      <c r="AC97" s="237"/>
      <c r="AD97" s="237"/>
      <c r="AE97" s="237"/>
      <c r="AF97" s="237"/>
      <c r="AG97" s="205">
        <f>'02 - Architektonicko-stav...'!J32</f>
        <v>0</v>
      </c>
      <c r="AH97" s="206"/>
      <c r="AI97" s="206"/>
      <c r="AJ97" s="206"/>
      <c r="AK97" s="206"/>
      <c r="AL97" s="206"/>
      <c r="AM97" s="206"/>
      <c r="AN97" s="205">
        <f t="shared" si="0"/>
        <v>0</v>
      </c>
      <c r="AO97" s="206"/>
      <c r="AP97" s="206"/>
      <c r="AQ97" s="86" t="s">
        <v>86</v>
      </c>
      <c r="AR97" s="50"/>
      <c r="AS97" s="87">
        <v>0</v>
      </c>
      <c r="AT97" s="88">
        <f t="shared" si="1"/>
        <v>0</v>
      </c>
      <c r="AU97" s="89">
        <f>'02 - Architektonicko-stav...'!P146</f>
        <v>0</v>
      </c>
      <c r="AV97" s="88">
        <f>'02 - Architektonicko-stav...'!J35</f>
        <v>0</v>
      </c>
      <c r="AW97" s="88">
        <f>'02 - Architektonicko-stav...'!J36</f>
        <v>0</v>
      </c>
      <c r="AX97" s="88">
        <f>'02 - Architektonicko-stav...'!J37</f>
        <v>0</v>
      </c>
      <c r="AY97" s="88">
        <f>'02 - Architektonicko-stav...'!J38</f>
        <v>0</v>
      </c>
      <c r="AZ97" s="88">
        <f>'02 - Architektonicko-stav...'!F35</f>
        <v>0</v>
      </c>
      <c r="BA97" s="88">
        <f>'02 - Architektonicko-stav...'!F36</f>
        <v>0</v>
      </c>
      <c r="BB97" s="88">
        <f>'02 - Architektonicko-stav...'!F37</f>
        <v>0</v>
      </c>
      <c r="BC97" s="88">
        <f>'02 - Architektonicko-stav...'!F38</f>
        <v>0</v>
      </c>
      <c r="BD97" s="90">
        <f>'02 - Architektonicko-stav...'!F39</f>
        <v>0</v>
      </c>
      <c r="BT97" s="24" t="s">
        <v>87</v>
      </c>
      <c r="BV97" s="24" t="s">
        <v>76</v>
      </c>
      <c r="BW97" s="24" t="s">
        <v>91</v>
      </c>
      <c r="BX97" s="24" t="s">
        <v>82</v>
      </c>
      <c r="CL97" s="24" t="s">
        <v>1</v>
      </c>
    </row>
    <row r="98" spans="1:91" s="3" customFormat="1" ht="16.5" customHeight="1">
      <c r="A98" s="85" t="s">
        <v>83</v>
      </c>
      <c r="B98" s="50"/>
      <c r="C98" s="9"/>
      <c r="D98" s="9"/>
      <c r="E98" s="237" t="s">
        <v>92</v>
      </c>
      <c r="F98" s="237"/>
      <c r="G98" s="237"/>
      <c r="H98" s="237"/>
      <c r="I98" s="237"/>
      <c r="J98" s="9"/>
      <c r="K98" s="237" t="s">
        <v>93</v>
      </c>
      <c r="L98" s="237"/>
      <c r="M98" s="237"/>
      <c r="N98" s="237"/>
      <c r="O98" s="237"/>
      <c r="P98" s="237"/>
      <c r="Q98" s="237"/>
      <c r="R98" s="237"/>
      <c r="S98" s="237"/>
      <c r="T98" s="237"/>
      <c r="U98" s="237"/>
      <c r="V98" s="237"/>
      <c r="W98" s="237"/>
      <c r="X98" s="237"/>
      <c r="Y98" s="237"/>
      <c r="Z98" s="237"/>
      <c r="AA98" s="237"/>
      <c r="AB98" s="237"/>
      <c r="AC98" s="237"/>
      <c r="AD98" s="237"/>
      <c r="AE98" s="237"/>
      <c r="AF98" s="237"/>
      <c r="AG98" s="205">
        <f>'03 - Vykurovanie + vetranie'!J32</f>
        <v>0</v>
      </c>
      <c r="AH98" s="206"/>
      <c r="AI98" s="206"/>
      <c r="AJ98" s="206"/>
      <c r="AK98" s="206"/>
      <c r="AL98" s="206"/>
      <c r="AM98" s="206"/>
      <c r="AN98" s="205">
        <f t="shared" si="0"/>
        <v>0</v>
      </c>
      <c r="AO98" s="206"/>
      <c r="AP98" s="206"/>
      <c r="AQ98" s="86" t="s">
        <v>86</v>
      </c>
      <c r="AR98" s="50"/>
      <c r="AS98" s="87">
        <v>0</v>
      </c>
      <c r="AT98" s="88">
        <f t="shared" si="1"/>
        <v>0</v>
      </c>
      <c r="AU98" s="89">
        <f>'03 - Vykurovanie + vetranie'!P129</f>
        <v>0</v>
      </c>
      <c r="AV98" s="88">
        <f>'03 - Vykurovanie + vetranie'!J35</f>
        <v>0</v>
      </c>
      <c r="AW98" s="88">
        <f>'03 - Vykurovanie + vetranie'!J36</f>
        <v>0</v>
      </c>
      <c r="AX98" s="88">
        <f>'03 - Vykurovanie + vetranie'!J37</f>
        <v>0</v>
      </c>
      <c r="AY98" s="88">
        <f>'03 - Vykurovanie + vetranie'!J38</f>
        <v>0</v>
      </c>
      <c r="AZ98" s="88">
        <f>'03 - Vykurovanie + vetranie'!F35</f>
        <v>0</v>
      </c>
      <c r="BA98" s="88">
        <f>'03 - Vykurovanie + vetranie'!F36</f>
        <v>0</v>
      </c>
      <c r="BB98" s="88">
        <f>'03 - Vykurovanie + vetranie'!F37</f>
        <v>0</v>
      </c>
      <c r="BC98" s="88">
        <f>'03 - Vykurovanie + vetranie'!F38</f>
        <v>0</v>
      </c>
      <c r="BD98" s="90">
        <f>'03 - Vykurovanie + vetranie'!F39</f>
        <v>0</v>
      </c>
      <c r="BT98" s="24" t="s">
        <v>87</v>
      </c>
      <c r="BV98" s="24" t="s">
        <v>76</v>
      </c>
      <c r="BW98" s="24" t="s">
        <v>94</v>
      </c>
      <c r="BX98" s="24" t="s">
        <v>82</v>
      </c>
      <c r="CL98" s="24" t="s">
        <v>1</v>
      </c>
    </row>
    <row r="99" spans="1:91" s="3" customFormat="1" ht="16.5" customHeight="1">
      <c r="A99" s="85" t="s">
        <v>83</v>
      </c>
      <c r="B99" s="50"/>
      <c r="C99" s="9"/>
      <c r="D99" s="9"/>
      <c r="E99" s="237" t="s">
        <v>95</v>
      </c>
      <c r="F99" s="237"/>
      <c r="G99" s="237"/>
      <c r="H99" s="237"/>
      <c r="I99" s="237"/>
      <c r="J99" s="9"/>
      <c r="K99" s="237" t="s">
        <v>96</v>
      </c>
      <c r="L99" s="237"/>
      <c r="M99" s="237"/>
      <c r="N99" s="237"/>
      <c r="O99" s="237"/>
      <c r="P99" s="237"/>
      <c r="Q99" s="237"/>
      <c r="R99" s="237"/>
      <c r="S99" s="237"/>
      <c r="T99" s="237"/>
      <c r="U99" s="237"/>
      <c r="V99" s="237"/>
      <c r="W99" s="237"/>
      <c r="X99" s="237"/>
      <c r="Y99" s="237"/>
      <c r="Z99" s="237"/>
      <c r="AA99" s="237"/>
      <c r="AB99" s="237"/>
      <c r="AC99" s="237"/>
      <c r="AD99" s="237"/>
      <c r="AE99" s="237"/>
      <c r="AF99" s="237"/>
      <c r="AG99" s="205">
        <f>'04 - Zdravotechnika + prí...'!J32</f>
        <v>0</v>
      </c>
      <c r="AH99" s="206"/>
      <c r="AI99" s="206"/>
      <c r="AJ99" s="206"/>
      <c r="AK99" s="206"/>
      <c r="AL99" s="206"/>
      <c r="AM99" s="206"/>
      <c r="AN99" s="205">
        <f t="shared" si="0"/>
        <v>0</v>
      </c>
      <c r="AO99" s="206"/>
      <c r="AP99" s="206"/>
      <c r="AQ99" s="86" t="s">
        <v>86</v>
      </c>
      <c r="AR99" s="50"/>
      <c r="AS99" s="87">
        <v>0</v>
      </c>
      <c r="AT99" s="88">
        <f t="shared" si="1"/>
        <v>0</v>
      </c>
      <c r="AU99" s="89">
        <f>'04 - Zdravotechnika + prí...'!P132</f>
        <v>0</v>
      </c>
      <c r="AV99" s="88">
        <f>'04 - Zdravotechnika + prí...'!J35</f>
        <v>0</v>
      </c>
      <c r="AW99" s="88">
        <f>'04 - Zdravotechnika + prí...'!J36</f>
        <v>0</v>
      </c>
      <c r="AX99" s="88">
        <f>'04 - Zdravotechnika + prí...'!J37</f>
        <v>0</v>
      </c>
      <c r="AY99" s="88">
        <f>'04 - Zdravotechnika + prí...'!J38</f>
        <v>0</v>
      </c>
      <c r="AZ99" s="88">
        <f>'04 - Zdravotechnika + prí...'!F35</f>
        <v>0</v>
      </c>
      <c r="BA99" s="88">
        <f>'04 - Zdravotechnika + prí...'!F36</f>
        <v>0</v>
      </c>
      <c r="BB99" s="88">
        <f>'04 - Zdravotechnika + prí...'!F37</f>
        <v>0</v>
      </c>
      <c r="BC99" s="88">
        <f>'04 - Zdravotechnika + prí...'!F38</f>
        <v>0</v>
      </c>
      <c r="BD99" s="90">
        <f>'04 - Zdravotechnika + prí...'!F39</f>
        <v>0</v>
      </c>
      <c r="BT99" s="24" t="s">
        <v>87</v>
      </c>
      <c r="BV99" s="24" t="s">
        <v>76</v>
      </c>
      <c r="BW99" s="24" t="s">
        <v>97</v>
      </c>
      <c r="BX99" s="24" t="s">
        <v>82</v>
      </c>
      <c r="CL99" s="24" t="s">
        <v>1</v>
      </c>
    </row>
    <row r="100" spans="1:91" s="3" customFormat="1" ht="16.5" customHeight="1">
      <c r="B100" s="50"/>
      <c r="C100" s="9"/>
      <c r="D100" s="9"/>
      <c r="E100" s="237" t="s">
        <v>98</v>
      </c>
      <c r="F100" s="237"/>
      <c r="G100" s="237"/>
      <c r="H100" s="237"/>
      <c r="I100" s="237"/>
      <c r="J100" s="9"/>
      <c r="K100" s="237" t="s">
        <v>99</v>
      </c>
      <c r="L100" s="237"/>
      <c r="M100" s="237"/>
      <c r="N100" s="237"/>
      <c r="O100" s="237"/>
      <c r="P100" s="237"/>
      <c r="Q100" s="237"/>
      <c r="R100" s="237"/>
      <c r="S100" s="237"/>
      <c r="T100" s="237"/>
      <c r="U100" s="237"/>
      <c r="V100" s="237"/>
      <c r="W100" s="237"/>
      <c r="X100" s="237"/>
      <c r="Y100" s="237"/>
      <c r="Z100" s="237"/>
      <c r="AA100" s="237"/>
      <c r="AB100" s="237"/>
      <c r="AC100" s="237"/>
      <c r="AD100" s="237"/>
      <c r="AE100" s="237"/>
      <c r="AF100" s="237"/>
      <c r="AG100" s="207">
        <f>ROUND(SUM(AG101:AG103),2)</f>
        <v>0</v>
      </c>
      <c r="AH100" s="206"/>
      <c r="AI100" s="206"/>
      <c r="AJ100" s="206"/>
      <c r="AK100" s="206"/>
      <c r="AL100" s="206"/>
      <c r="AM100" s="206"/>
      <c r="AN100" s="205">
        <f t="shared" si="0"/>
        <v>0</v>
      </c>
      <c r="AO100" s="206"/>
      <c r="AP100" s="206"/>
      <c r="AQ100" s="86" t="s">
        <v>86</v>
      </c>
      <c r="AR100" s="50"/>
      <c r="AS100" s="87">
        <f>ROUND(SUM(AS101:AS103),2)</f>
        <v>0</v>
      </c>
      <c r="AT100" s="88">
        <f t="shared" si="1"/>
        <v>0</v>
      </c>
      <c r="AU100" s="89">
        <f>ROUND(SUM(AU101:AU103),5)</f>
        <v>0</v>
      </c>
      <c r="AV100" s="88">
        <f>ROUND(AZ100*L29,2)</f>
        <v>0</v>
      </c>
      <c r="AW100" s="88">
        <f>ROUND(BA100*L30,2)</f>
        <v>0</v>
      </c>
      <c r="AX100" s="88">
        <f>ROUND(BB100*L29,2)</f>
        <v>0</v>
      </c>
      <c r="AY100" s="88">
        <f>ROUND(BC100*L30,2)</f>
        <v>0</v>
      </c>
      <c r="AZ100" s="88">
        <f>ROUND(SUM(AZ101:AZ103),2)</f>
        <v>0</v>
      </c>
      <c r="BA100" s="88">
        <f>ROUND(SUM(BA101:BA103),2)</f>
        <v>0</v>
      </c>
      <c r="BB100" s="88">
        <f>ROUND(SUM(BB101:BB103),2)</f>
        <v>0</v>
      </c>
      <c r="BC100" s="88">
        <f>ROUND(SUM(BC101:BC103),2)</f>
        <v>0</v>
      </c>
      <c r="BD100" s="90">
        <f>ROUND(SUM(BD101:BD103),2)</f>
        <v>0</v>
      </c>
      <c r="BS100" s="24" t="s">
        <v>73</v>
      </c>
      <c r="BT100" s="24" t="s">
        <v>87</v>
      </c>
      <c r="BU100" s="24" t="s">
        <v>75</v>
      </c>
      <c r="BV100" s="24" t="s">
        <v>76</v>
      </c>
      <c r="BW100" s="24" t="s">
        <v>100</v>
      </c>
      <c r="BX100" s="24" t="s">
        <v>82</v>
      </c>
      <c r="CL100" s="24" t="s">
        <v>1</v>
      </c>
    </row>
    <row r="101" spans="1:91" s="3" customFormat="1" ht="16.5" customHeight="1">
      <c r="A101" s="85" t="s">
        <v>83</v>
      </c>
      <c r="B101" s="50"/>
      <c r="C101" s="9"/>
      <c r="D101" s="9"/>
      <c r="E101" s="9"/>
      <c r="F101" s="237" t="s">
        <v>84</v>
      </c>
      <c r="G101" s="237"/>
      <c r="H101" s="237"/>
      <c r="I101" s="237"/>
      <c r="J101" s="237"/>
      <c r="K101" s="9"/>
      <c r="L101" s="237" t="s">
        <v>101</v>
      </c>
      <c r="M101" s="237"/>
      <c r="N101" s="237"/>
      <c r="O101" s="237"/>
      <c r="P101" s="237"/>
      <c r="Q101" s="237"/>
      <c r="R101" s="237"/>
      <c r="S101" s="237"/>
      <c r="T101" s="237"/>
      <c r="U101" s="237"/>
      <c r="V101" s="237"/>
      <c r="W101" s="237"/>
      <c r="X101" s="237"/>
      <c r="Y101" s="237"/>
      <c r="Z101" s="237"/>
      <c r="AA101" s="237"/>
      <c r="AB101" s="237"/>
      <c r="AC101" s="237"/>
      <c r="AD101" s="237"/>
      <c r="AE101" s="237"/>
      <c r="AF101" s="237"/>
      <c r="AG101" s="205">
        <f>'01 - NN rozvody'!J34</f>
        <v>0</v>
      </c>
      <c r="AH101" s="206"/>
      <c r="AI101" s="206"/>
      <c r="AJ101" s="206"/>
      <c r="AK101" s="206"/>
      <c r="AL101" s="206"/>
      <c r="AM101" s="206"/>
      <c r="AN101" s="205">
        <f t="shared" si="0"/>
        <v>0</v>
      </c>
      <c r="AO101" s="206"/>
      <c r="AP101" s="206"/>
      <c r="AQ101" s="86" t="s">
        <v>86</v>
      </c>
      <c r="AR101" s="50"/>
      <c r="AS101" s="87">
        <v>0</v>
      </c>
      <c r="AT101" s="88">
        <f t="shared" si="1"/>
        <v>0</v>
      </c>
      <c r="AU101" s="89">
        <f>'01 - NN rozvody'!P128</f>
        <v>0</v>
      </c>
      <c r="AV101" s="88">
        <f>'01 - NN rozvody'!J37</f>
        <v>0</v>
      </c>
      <c r="AW101" s="88">
        <f>'01 - NN rozvody'!J38</f>
        <v>0</v>
      </c>
      <c r="AX101" s="88">
        <f>'01 - NN rozvody'!J39</f>
        <v>0</v>
      </c>
      <c r="AY101" s="88">
        <f>'01 - NN rozvody'!J40</f>
        <v>0</v>
      </c>
      <c r="AZ101" s="88">
        <f>'01 - NN rozvody'!F37</f>
        <v>0</v>
      </c>
      <c r="BA101" s="88">
        <f>'01 - NN rozvody'!F38</f>
        <v>0</v>
      </c>
      <c r="BB101" s="88">
        <f>'01 - NN rozvody'!F39</f>
        <v>0</v>
      </c>
      <c r="BC101" s="88">
        <f>'01 - NN rozvody'!F40</f>
        <v>0</v>
      </c>
      <c r="BD101" s="90">
        <f>'01 - NN rozvody'!F41</f>
        <v>0</v>
      </c>
      <c r="BT101" s="24" t="s">
        <v>102</v>
      </c>
      <c r="BV101" s="24" t="s">
        <v>76</v>
      </c>
      <c r="BW101" s="24" t="s">
        <v>103</v>
      </c>
      <c r="BX101" s="24" t="s">
        <v>100</v>
      </c>
      <c r="CL101" s="24" t="s">
        <v>1</v>
      </c>
    </row>
    <row r="102" spans="1:91" s="3" customFormat="1" ht="16.5" customHeight="1">
      <c r="A102" s="85" t="s">
        <v>83</v>
      </c>
      <c r="B102" s="50"/>
      <c r="C102" s="9"/>
      <c r="D102" s="9"/>
      <c r="E102" s="9"/>
      <c r="F102" s="237" t="s">
        <v>89</v>
      </c>
      <c r="G102" s="237"/>
      <c r="H102" s="237"/>
      <c r="I102" s="237"/>
      <c r="J102" s="237"/>
      <c r="K102" s="9"/>
      <c r="L102" s="237" t="s">
        <v>104</v>
      </c>
      <c r="M102" s="237"/>
      <c r="N102" s="237"/>
      <c r="O102" s="237"/>
      <c r="P102" s="237"/>
      <c r="Q102" s="237"/>
      <c r="R102" s="237"/>
      <c r="S102" s="237"/>
      <c r="T102" s="237"/>
      <c r="U102" s="237"/>
      <c r="V102" s="237"/>
      <c r="W102" s="237"/>
      <c r="X102" s="237"/>
      <c r="Y102" s="237"/>
      <c r="Z102" s="237"/>
      <c r="AA102" s="237"/>
      <c r="AB102" s="237"/>
      <c r="AC102" s="237"/>
      <c r="AD102" s="237"/>
      <c r="AE102" s="237"/>
      <c r="AF102" s="237"/>
      <c r="AG102" s="205">
        <f>'02 - Svetelná a zásuvková...'!J34</f>
        <v>0</v>
      </c>
      <c r="AH102" s="206"/>
      <c r="AI102" s="206"/>
      <c r="AJ102" s="206"/>
      <c r="AK102" s="206"/>
      <c r="AL102" s="206"/>
      <c r="AM102" s="206"/>
      <c r="AN102" s="205">
        <f t="shared" si="0"/>
        <v>0</v>
      </c>
      <c r="AO102" s="206"/>
      <c r="AP102" s="206"/>
      <c r="AQ102" s="86" t="s">
        <v>86</v>
      </c>
      <c r="AR102" s="50"/>
      <c r="AS102" s="87">
        <v>0</v>
      </c>
      <c r="AT102" s="88">
        <f t="shared" si="1"/>
        <v>0</v>
      </c>
      <c r="AU102" s="89">
        <f>'02 - Svetelná a zásuvková...'!P129</f>
        <v>0</v>
      </c>
      <c r="AV102" s="88">
        <f>'02 - Svetelná a zásuvková...'!J37</f>
        <v>0</v>
      </c>
      <c r="AW102" s="88">
        <f>'02 - Svetelná a zásuvková...'!J38</f>
        <v>0</v>
      </c>
      <c r="AX102" s="88">
        <f>'02 - Svetelná a zásuvková...'!J39</f>
        <v>0</v>
      </c>
      <c r="AY102" s="88">
        <f>'02 - Svetelná a zásuvková...'!J40</f>
        <v>0</v>
      </c>
      <c r="AZ102" s="88">
        <f>'02 - Svetelná a zásuvková...'!F37</f>
        <v>0</v>
      </c>
      <c r="BA102" s="88">
        <f>'02 - Svetelná a zásuvková...'!F38</f>
        <v>0</v>
      </c>
      <c r="BB102" s="88">
        <f>'02 - Svetelná a zásuvková...'!F39</f>
        <v>0</v>
      </c>
      <c r="BC102" s="88">
        <f>'02 - Svetelná a zásuvková...'!F40</f>
        <v>0</v>
      </c>
      <c r="BD102" s="90">
        <f>'02 - Svetelná a zásuvková...'!F41</f>
        <v>0</v>
      </c>
      <c r="BT102" s="24" t="s">
        <v>102</v>
      </c>
      <c r="BV102" s="24" t="s">
        <v>76</v>
      </c>
      <c r="BW102" s="24" t="s">
        <v>105</v>
      </c>
      <c r="BX102" s="24" t="s">
        <v>100</v>
      </c>
      <c r="CL102" s="24" t="s">
        <v>1</v>
      </c>
    </row>
    <row r="103" spans="1:91" s="3" customFormat="1" ht="16.5" customHeight="1">
      <c r="A103" s="85" t="s">
        <v>83</v>
      </c>
      <c r="B103" s="50"/>
      <c r="C103" s="9"/>
      <c r="D103" s="9"/>
      <c r="E103" s="9"/>
      <c r="F103" s="237" t="s">
        <v>92</v>
      </c>
      <c r="G103" s="237"/>
      <c r="H103" s="237"/>
      <c r="I103" s="237"/>
      <c r="J103" s="237"/>
      <c r="K103" s="9"/>
      <c r="L103" s="237" t="s">
        <v>106</v>
      </c>
      <c r="M103" s="237"/>
      <c r="N103" s="237"/>
      <c r="O103" s="237"/>
      <c r="P103" s="237"/>
      <c r="Q103" s="237"/>
      <c r="R103" s="237"/>
      <c r="S103" s="237"/>
      <c r="T103" s="237"/>
      <c r="U103" s="237"/>
      <c r="V103" s="237"/>
      <c r="W103" s="237"/>
      <c r="X103" s="237"/>
      <c r="Y103" s="237"/>
      <c r="Z103" s="237"/>
      <c r="AA103" s="237"/>
      <c r="AB103" s="237"/>
      <c r="AC103" s="237"/>
      <c r="AD103" s="237"/>
      <c r="AE103" s="237"/>
      <c r="AF103" s="237"/>
      <c r="AG103" s="205">
        <f>'03 - Bleskozvodná a uzemň...'!J34</f>
        <v>0</v>
      </c>
      <c r="AH103" s="206"/>
      <c r="AI103" s="206"/>
      <c r="AJ103" s="206"/>
      <c r="AK103" s="206"/>
      <c r="AL103" s="206"/>
      <c r="AM103" s="206"/>
      <c r="AN103" s="205">
        <f t="shared" si="0"/>
        <v>0</v>
      </c>
      <c r="AO103" s="206"/>
      <c r="AP103" s="206"/>
      <c r="AQ103" s="86" t="s">
        <v>86</v>
      </c>
      <c r="AR103" s="50"/>
      <c r="AS103" s="87">
        <v>0</v>
      </c>
      <c r="AT103" s="88">
        <f t="shared" si="1"/>
        <v>0</v>
      </c>
      <c r="AU103" s="89">
        <f>'03 - Bleskozvodná a uzemň...'!P128</f>
        <v>0</v>
      </c>
      <c r="AV103" s="88">
        <f>'03 - Bleskozvodná a uzemň...'!J37</f>
        <v>0</v>
      </c>
      <c r="AW103" s="88">
        <f>'03 - Bleskozvodná a uzemň...'!J38</f>
        <v>0</v>
      </c>
      <c r="AX103" s="88">
        <f>'03 - Bleskozvodná a uzemň...'!J39</f>
        <v>0</v>
      </c>
      <c r="AY103" s="88">
        <f>'03 - Bleskozvodná a uzemň...'!J40</f>
        <v>0</v>
      </c>
      <c r="AZ103" s="88">
        <f>'03 - Bleskozvodná a uzemň...'!F37</f>
        <v>0</v>
      </c>
      <c r="BA103" s="88">
        <f>'03 - Bleskozvodná a uzemň...'!F38</f>
        <v>0</v>
      </c>
      <c r="BB103" s="88">
        <f>'03 - Bleskozvodná a uzemň...'!F39</f>
        <v>0</v>
      </c>
      <c r="BC103" s="88">
        <f>'03 - Bleskozvodná a uzemň...'!F40</f>
        <v>0</v>
      </c>
      <c r="BD103" s="90">
        <f>'03 - Bleskozvodná a uzemň...'!F41</f>
        <v>0</v>
      </c>
      <c r="BT103" s="24" t="s">
        <v>102</v>
      </c>
      <c r="BV103" s="24" t="s">
        <v>76</v>
      </c>
      <c r="BW103" s="24" t="s">
        <v>107</v>
      </c>
      <c r="BX103" s="24" t="s">
        <v>100</v>
      </c>
      <c r="CL103" s="24" t="s">
        <v>1</v>
      </c>
    </row>
    <row r="104" spans="1:91" s="3" customFormat="1" ht="16.5" customHeight="1">
      <c r="A104" s="85" t="s">
        <v>83</v>
      </c>
      <c r="B104" s="50"/>
      <c r="C104" s="9"/>
      <c r="D104" s="9"/>
      <c r="E104" s="237" t="s">
        <v>108</v>
      </c>
      <c r="F104" s="237"/>
      <c r="G104" s="237"/>
      <c r="H104" s="237"/>
      <c r="I104" s="237"/>
      <c r="J104" s="9"/>
      <c r="K104" s="237" t="s">
        <v>109</v>
      </c>
      <c r="L104" s="237"/>
      <c r="M104" s="237"/>
      <c r="N104" s="237"/>
      <c r="O104" s="237"/>
      <c r="P104" s="237"/>
      <c r="Q104" s="237"/>
      <c r="R104" s="237"/>
      <c r="S104" s="237"/>
      <c r="T104" s="237"/>
      <c r="U104" s="237"/>
      <c r="V104" s="237"/>
      <c r="W104" s="237"/>
      <c r="X104" s="237"/>
      <c r="Y104" s="237"/>
      <c r="Z104" s="237"/>
      <c r="AA104" s="237"/>
      <c r="AB104" s="237"/>
      <c r="AC104" s="237"/>
      <c r="AD104" s="237"/>
      <c r="AE104" s="237"/>
      <c r="AF104" s="237"/>
      <c r="AG104" s="205">
        <f>'06 - FVE'!J32</f>
        <v>0</v>
      </c>
      <c r="AH104" s="206"/>
      <c r="AI104" s="206"/>
      <c r="AJ104" s="206"/>
      <c r="AK104" s="206"/>
      <c r="AL104" s="206"/>
      <c r="AM104" s="206"/>
      <c r="AN104" s="205">
        <f t="shared" si="0"/>
        <v>0</v>
      </c>
      <c r="AO104" s="206"/>
      <c r="AP104" s="206"/>
      <c r="AQ104" s="86" t="s">
        <v>86</v>
      </c>
      <c r="AR104" s="50"/>
      <c r="AS104" s="87">
        <v>0</v>
      </c>
      <c r="AT104" s="88">
        <f t="shared" si="1"/>
        <v>0</v>
      </c>
      <c r="AU104" s="89">
        <f>'06 - FVE'!P122</f>
        <v>0</v>
      </c>
      <c r="AV104" s="88">
        <f>'06 - FVE'!J35</f>
        <v>0</v>
      </c>
      <c r="AW104" s="88">
        <f>'06 - FVE'!J36</f>
        <v>0</v>
      </c>
      <c r="AX104" s="88">
        <f>'06 - FVE'!J37</f>
        <v>0</v>
      </c>
      <c r="AY104" s="88">
        <f>'06 - FVE'!J38</f>
        <v>0</v>
      </c>
      <c r="AZ104" s="88">
        <f>'06 - FVE'!F35</f>
        <v>0</v>
      </c>
      <c r="BA104" s="88">
        <f>'06 - FVE'!F36</f>
        <v>0</v>
      </c>
      <c r="BB104" s="88">
        <f>'06 - FVE'!F37</f>
        <v>0</v>
      </c>
      <c r="BC104" s="88">
        <f>'06 - FVE'!F38</f>
        <v>0</v>
      </c>
      <c r="BD104" s="90">
        <f>'06 - FVE'!F39</f>
        <v>0</v>
      </c>
      <c r="BT104" s="24" t="s">
        <v>87</v>
      </c>
      <c r="BV104" s="24" t="s">
        <v>76</v>
      </c>
      <c r="BW104" s="24" t="s">
        <v>110</v>
      </c>
      <c r="BX104" s="24" t="s">
        <v>82</v>
      </c>
      <c r="CL104" s="24" t="s">
        <v>1</v>
      </c>
    </row>
    <row r="105" spans="1:91" s="6" customFormat="1" ht="16.5" customHeight="1">
      <c r="A105" s="85" t="s">
        <v>83</v>
      </c>
      <c r="B105" s="76"/>
      <c r="C105" s="77"/>
      <c r="D105" s="240" t="s">
        <v>111</v>
      </c>
      <c r="E105" s="240"/>
      <c r="F105" s="240"/>
      <c r="G105" s="240"/>
      <c r="H105" s="240"/>
      <c r="I105" s="78"/>
      <c r="J105" s="240" t="s">
        <v>112</v>
      </c>
      <c r="K105" s="240"/>
      <c r="L105" s="240"/>
      <c r="M105" s="240"/>
      <c r="N105" s="240"/>
      <c r="O105" s="240"/>
      <c r="P105" s="240"/>
      <c r="Q105" s="240"/>
      <c r="R105" s="240"/>
      <c r="S105" s="240"/>
      <c r="T105" s="240"/>
      <c r="U105" s="240"/>
      <c r="V105" s="240"/>
      <c r="W105" s="240"/>
      <c r="X105" s="240"/>
      <c r="Y105" s="240"/>
      <c r="Z105" s="240"/>
      <c r="AA105" s="240"/>
      <c r="AB105" s="240"/>
      <c r="AC105" s="240"/>
      <c r="AD105" s="240"/>
      <c r="AE105" s="240"/>
      <c r="AF105" s="240"/>
      <c r="AG105" s="201">
        <f>'SO02 - Vnútroareálové spe...'!J30</f>
        <v>0</v>
      </c>
      <c r="AH105" s="202"/>
      <c r="AI105" s="202"/>
      <c r="AJ105" s="202"/>
      <c r="AK105" s="202"/>
      <c r="AL105" s="202"/>
      <c r="AM105" s="202"/>
      <c r="AN105" s="201">
        <f t="shared" si="0"/>
        <v>0</v>
      </c>
      <c r="AO105" s="202"/>
      <c r="AP105" s="202"/>
      <c r="AQ105" s="79" t="s">
        <v>80</v>
      </c>
      <c r="AR105" s="76"/>
      <c r="AS105" s="91">
        <v>0</v>
      </c>
      <c r="AT105" s="92">
        <f t="shared" si="1"/>
        <v>0</v>
      </c>
      <c r="AU105" s="93">
        <f>'SO02 - Vnútroareálové spe...'!P122</f>
        <v>0</v>
      </c>
      <c r="AV105" s="92">
        <f>'SO02 - Vnútroareálové spe...'!J33</f>
        <v>0</v>
      </c>
      <c r="AW105" s="92">
        <f>'SO02 - Vnútroareálové spe...'!J34</f>
        <v>0</v>
      </c>
      <c r="AX105" s="92">
        <f>'SO02 - Vnútroareálové spe...'!J35</f>
        <v>0</v>
      </c>
      <c r="AY105" s="92">
        <f>'SO02 - Vnútroareálové spe...'!J36</f>
        <v>0</v>
      </c>
      <c r="AZ105" s="92">
        <f>'SO02 - Vnútroareálové spe...'!F33</f>
        <v>0</v>
      </c>
      <c r="BA105" s="92">
        <f>'SO02 - Vnútroareálové spe...'!F34</f>
        <v>0</v>
      </c>
      <c r="BB105" s="92">
        <f>'SO02 - Vnútroareálové spe...'!F35</f>
        <v>0</v>
      </c>
      <c r="BC105" s="92">
        <f>'SO02 - Vnútroareálové spe...'!F36</f>
        <v>0</v>
      </c>
      <c r="BD105" s="94">
        <f>'SO02 - Vnútroareálové spe...'!F37</f>
        <v>0</v>
      </c>
      <c r="BT105" s="84" t="s">
        <v>81</v>
      </c>
      <c r="BV105" s="84" t="s">
        <v>76</v>
      </c>
      <c r="BW105" s="84" t="s">
        <v>113</v>
      </c>
      <c r="BX105" s="84" t="s">
        <v>5</v>
      </c>
      <c r="CL105" s="84" t="s">
        <v>1</v>
      </c>
      <c r="CM105" s="84" t="s">
        <v>74</v>
      </c>
    </row>
    <row r="106" spans="1:91" s="1" customFormat="1" ht="30" customHeight="1">
      <c r="B106" s="31"/>
      <c r="AR106" s="31"/>
    </row>
    <row r="107" spans="1:91" s="1" customFormat="1" ht="7" customHeight="1">
      <c r="B107" s="46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7"/>
      <c r="AL107" s="47"/>
      <c r="AM107" s="47"/>
      <c r="AN107" s="47"/>
      <c r="AO107" s="47"/>
      <c r="AP107" s="47"/>
      <c r="AQ107" s="47"/>
      <c r="AR107" s="31"/>
    </row>
  </sheetData>
  <sheetProtection algorithmName="SHA-512" hashValue="OHnQhS/O5zpQGq3JgGR5K5l1gljiGAmKsXDo711LMmBXmswF0SbbgmfvoqAQewHcDhvrOXUQvDV65NuAxIKKZw==" saltValue="b3jY/2yQPE81TzwiTywf+SLPsbObwSbHnDy7hYEEWA3Oqp0z/ZRFv2JlA7mXQU+rSlUVjvkOs4d8fslLks4IsQ==" spinCount="100000" sheet="1" objects="1" scenarios="1" formatColumns="0" formatRows="0"/>
  <mergeCells count="82">
    <mergeCell ref="C92:G92"/>
    <mergeCell ref="D95:H95"/>
    <mergeCell ref="E104:I104"/>
    <mergeCell ref="E98:I98"/>
    <mergeCell ref="E97:I97"/>
    <mergeCell ref="E100:I100"/>
    <mergeCell ref="E99:I99"/>
    <mergeCell ref="E96:I96"/>
    <mergeCell ref="F103:J103"/>
    <mergeCell ref="F102:J102"/>
    <mergeCell ref="F101:J101"/>
    <mergeCell ref="I92:AF92"/>
    <mergeCell ref="J95:AF95"/>
    <mergeCell ref="K104:AF104"/>
    <mergeCell ref="K98:AF98"/>
    <mergeCell ref="K99:AF99"/>
    <mergeCell ref="L103:AF103"/>
    <mergeCell ref="L85:AO85"/>
    <mergeCell ref="D105:H105"/>
    <mergeCell ref="J105:AF105"/>
    <mergeCell ref="AG94:AM94"/>
    <mergeCell ref="AG103:AM103"/>
    <mergeCell ref="AG104:AM104"/>
    <mergeCell ref="AN103:AP103"/>
    <mergeCell ref="AN95:AP95"/>
    <mergeCell ref="AN99:AP99"/>
    <mergeCell ref="AN98:AP98"/>
    <mergeCell ref="AN104:AP104"/>
    <mergeCell ref="AN96:AP96"/>
    <mergeCell ref="AN101:AP101"/>
    <mergeCell ref="AN97:AP97"/>
    <mergeCell ref="K100:AF100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AM90:AP90"/>
    <mergeCell ref="AN102:AP102"/>
    <mergeCell ref="AN92:AP92"/>
    <mergeCell ref="AN100:AP100"/>
    <mergeCell ref="L33:P33"/>
    <mergeCell ref="AK33:AO33"/>
    <mergeCell ref="W33:AE33"/>
    <mergeCell ref="AK35:AO35"/>
    <mergeCell ref="X35:AB35"/>
    <mergeCell ref="K96:AF96"/>
    <mergeCell ref="K97:AF97"/>
    <mergeCell ref="L101:AF101"/>
    <mergeCell ref="L102:AF102"/>
    <mergeCell ref="AS89:AT91"/>
    <mergeCell ref="AN105:AP105"/>
    <mergeCell ref="AG105:AM105"/>
    <mergeCell ref="AN94:AP94"/>
    <mergeCell ref="AR2:BE2"/>
    <mergeCell ref="AG98:AM98"/>
    <mergeCell ref="AG97:AM97"/>
    <mergeCell ref="AG100:AM100"/>
    <mergeCell ref="AG102:AM102"/>
    <mergeCell ref="AG101:AM101"/>
    <mergeCell ref="AG99:AM99"/>
    <mergeCell ref="AG95:AM95"/>
    <mergeCell ref="AG96:AM96"/>
    <mergeCell ref="AG92:AM92"/>
    <mergeCell ref="AM89:AP89"/>
    <mergeCell ref="AM87:AN87"/>
  </mergeCells>
  <hyperlinks>
    <hyperlink ref="A96" location="'01 - Búracie práce'!C2" display="/" xr:uid="{00000000-0004-0000-0000-000000000000}"/>
    <hyperlink ref="A97" location="'02 - Architektonicko-stav...'!C2" display="/" xr:uid="{00000000-0004-0000-0000-000001000000}"/>
    <hyperlink ref="A98" location="'03 - Vykurovanie + vetranie'!C2" display="/" xr:uid="{00000000-0004-0000-0000-000002000000}"/>
    <hyperlink ref="A99" location="'04 - Zdravotechnika + prí...'!C2" display="/" xr:uid="{00000000-0004-0000-0000-000003000000}"/>
    <hyperlink ref="A101" location="'01 - NN rozvody'!C2" display="/" xr:uid="{00000000-0004-0000-0000-000004000000}"/>
    <hyperlink ref="A102" location="'02 - Svetelná a zásuvková...'!C2" display="/" xr:uid="{00000000-0004-0000-0000-000005000000}"/>
    <hyperlink ref="A103" location="'03 - Bleskozvodná a uzemň...'!C2" display="/" xr:uid="{00000000-0004-0000-0000-000006000000}"/>
    <hyperlink ref="A104" location="'06 - FVE'!C2" display="/" xr:uid="{00000000-0004-0000-0000-000007000000}"/>
    <hyperlink ref="A105" location="'SO02 - Vnútroareálové spe...'!C2" display="/" xr:uid="{00000000-0004-0000-0000-000008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181"/>
  <sheetViews>
    <sheetView showGridLines="0" workbookViewId="0"/>
  </sheetViews>
  <sheetFormatPr baseColWidth="10" defaultRowHeight="11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0" width="22.25" customWidth="1"/>
    <col min="11" max="11" width="22.25" hidden="1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6" t="s">
        <v>113</v>
      </c>
    </row>
    <row r="3" spans="2:46" ht="7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74</v>
      </c>
    </row>
    <row r="4" spans="2:46" ht="25" customHeight="1">
      <c r="B4" s="19"/>
      <c r="D4" s="20" t="s">
        <v>114</v>
      </c>
      <c r="L4" s="19"/>
      <c r="M4" s="95" t="s">
        <v>9</v>
      </c>
      <c r="AT4" s="16" t="s">
        <v>4</v>
      </c>
    </row>
    <row r="5" spans="2:46" ht="7" customHeight="1">
      <c r="B5" s="19"/>
      <c r="L5" s="19"/>
    </row>
    <row r="6" spans="2:46" ht="12" customHeight="1">
      <c r="B6" s="19"/>
      <c r="D6" s="26" t="s">
        <v>15</v>
      </c>
      <c r="L6" s="19"/>
    </row>
    <row r="7" spans="2:46" ht="16.5" customHeight="1">
      <c r="B7" s="19"/>
      <c r="E7" s="244" t="str">
        <f>'Rekapitulácia stavby'!K6</f>
        <v>Prestavba RD a HB na multifunkčný objekt s ubytovacou jednotkou</v>
      </c>
      <c r="F7" s="245"/>
      <c r="G7" s="245"/>
      <c r="H7" s="245"/>
      <c r="L7" s="19"/>
    </row>
    <row r="8" spans="2:46" s="1" customFormat="1" ht="12" customHeight="1">
      <c r="B8" s="31"/>
      <c r="D8" s="26" t="s">
        <v>115</v>
      </c>
      <c r="L8" s="31"/>
    </row>
    <row r="9" spans="2:46" s="1" customFormat="1" ht="16.5" customHeight="1">
      <c r="B9" s="31"/>
      <c r="E9" s="238" t="s">
        <v>2162</v>
      </c>
      <c r="F9" s="243"/>
      <c r="G9" s="243"/>
      <c r="H9" s="243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17</v>
      </c>
      <c r="F11" s="24" t="s">
        <v>1</v>
      </c>
      <c r="I11" s="26" t="s">
        <v>18</v>
      </c>
      <c r="J11" s="24" t="s">
        <v>1</v>
      </c>
      <c r="L11" s="31"/>
    </row>
    <row r="12" spans="2:46" s="1" customFormat="1" ht="12" customHeight="1">
      <c r="B12" s="31"/>
      <c r="D12" s="26" t="s">
        <v>19</v>
      </c>
      <c r="F12" s="24" t="s">
        <v>20</v>
      </c>
      <c r="I12" s="26" t="s">
        <v>21</v>
      </c>
      <c r="J12" s="54">
        <f>'Rekapitulácia stavby'!AN8</f>
        <v>46064</v>
      </c>
      <c r="L12" s="31"/>
    </row>
    <row r="13" spans="2:46" s="1" customFormat="1" ht="10.75" customHeight="1">
      <c r="B13" s="31"/>
      <c r="L13" s="31"/>
    </row>
    <row r="14" spans="2:46" s="1" customFormat="1" ht="12" customHeight="1">
      <c r="B14" s="31"/>
      <c r="D14" s="26" t="s">
        <v>22</v>
      </c>
      <c r="I14" s="26" t="s">
        <v>23</v>
      </c>
      <c r="J14" s="24" t="s">
        <v>1</v>
      </c>
      <c r="L14" s="31"/>
    </row>
    <row r="15" spans="2:46" s="1" customFormat="1" ht="18" customHeight="1">
      <c r="B15" s="31"/>
      <c r="E15" s="24" t="s">
        <v>24</v>
      </c>
      <c r="I15" s="26" t="s">
        <v>25</v>
      </c>
      <c r="J15" s="24" t="s">
        <v>1</v>
      </c>
      <c r="L15" s="31"/>
    </row>
    <row r="16" spans="2:46" s="1" customFormat="1" ht="7" customHeight="1">
      <c r="B16" s="31"/>
      <c r="L16" s="31"/>
    </row>
    <row r="17" spans="2:12" s="1" customFormat="1" ht="12" customHeight="1">
      <c r="B17" s="31"/>
      <c r="D17" s="26" t="s">
        <v>26</v>
      </c>
      <c r="I17" s="26" t="s">
        <v>23</v>
      </c>
      <c r="J17" s="27" t="str">
        <f>'Rekapitulácia stavby'!AN13</f>
        <v>Vyplň údaj</v>
      </c>
      <c r="L17" s="31"/>
    </row>
    <row r="18" spans="2:12" s="1" customFormat="1" ht="18" customHeight="1">
      <c r="B18" s="31"/>
      <c r="E18" s="246" t="str">
        <f>'Rekapitulácia stavby'!E14</f>
        <v>Vyplň údaj</v>
      </c>
      <c r="F18" s="229"/>
      <c r="G18" s="229"/>
      <c r="H18" s="229"/>
      <c r="I18" s="26" t="s">
        <v>25</v>
      </c>
      <c r="J18" s="27" t="str">
        <f>'Rekapitulácia stavby'!AN14</f>
        <v>Vyplň údaj</v>
      </c>
      <c r="L18" s="31"/>
    </row>
    <row r="19" spans="2:12" s="1" customFormat="1" ht="7" customHeight="1">
      <c r="B19" s="31"/>
      <c r="L19" s="31"/>
    </row>
    <row r="20" spans="2:12" s="1" customFormat="1" ht="12" customHeight="1">
      <c r="B20" s="31"/>
      <c r="D20" s="26" t="s">
        <v>28</v>
      </c>
      <c r="I20" s="26" t="s">
        <v>23</v>
      </c>
      <c r="J20" s="24" t="s">
        <v>1</v>
      </c>
      <c r="L20" s="31"/>
    </row>
    <row r="21" spans="2:12" s="1" customFormat="1" ht="18" customHeight="1">
      <c r="B21" s="31"/>
      <c r="E21" s="24" t="s">
        <v>29</v>
      </c>
      <c r="I21" s="26" t="s">
        <v>25</v>
      </c>
      <c r="J21" s="24" t="s">
        <v>1</v>
      </c>
      <c r="L21" s="31"/>
    </row>
    <row r="22" spans="2:12" s="1" customFormat="1" ht="7" customHeight="1">
      <c r="B22" s="31"/>
      <c r="L22" s="31"/>
    </row>
    <row r="23" spans="2:12" s="1" customFormat="1" ht="12" customHeight="1">
      <c r="B23" s="31"/>
      <c r="D23" s="26" t="s">
        <v>31</v>
      </c>
      <c r="I23" s="26" t="s">
        <v>23</v>
      </c>
      <c r="J23" s="24" t="s">
        <v>1</v>
      </c>
      <c r="L23" s="31"/>
    </row>
    <row r="24" spans="2:12" s="1" customFormat="1" ht="18" customHeight="1">
      <c r="B24" s="31"/>
      <c r="E24" s="24" t="s">
        <v>32</v>
      </c>
      <c r="I24" s="26" t="s">
        <v>25</v>
      </c>
      <c r="J24" s="24" t="s">
        <v>1</v>
      </c>
      <c r="L24" s="31"/>
    </row>
    <row r="25" spans="2:12" s="1" customFormat="1" ht="7" customHeight="1">
      <c r="B25" s="31"/>
      <c r="L25" s="31"/>
    </row>
    <row r="26" spans="2:12" s="1" customFormat="1" ht="12" customHeight="1">
      <c r="B26" s="31"/>
      <c r="D26" s="26" t="s">
        <v>33</v>
      </c>
      <c r="L26" s="31"/>
    </row>
    <row r="27" spans="2:12" s="7" customFormat="1" ht="16.5" customHeight="1">
      <c r="B27" s="96"/>
      <c r="E27" s="233" t="s">
        <v>1</v>
      </c>
      <c r="F27" s="233"/>
      <c r="G27" s="233"/>
      <c r="H27" s="233"/>
      <c r="L27" s="96"/>
    </row>
    <row r="28" spans="2:12" s="1" customFormat="1" ht="7" customHeight="1">
      <c r="B28" s="31"/>
      <c r="L28" s="31"/>
    </row>
    <row r="29" spans="2:12" s="1" customFormat="1" ht="7" customHeight="1">
      <c r="B29" s="31"/>
      <c r="D29" s="55"/>
      <c r="E29" s="55"/>
      <c r="F29" s="55"/>
      <c r="G29" s="55"/>
      <c r="H29" s="55"/>
      <c r="I29" s="55"/>
      <c r="J29" s="55"/>
      <c r="K29" s="55"/>
      <c r="L29" s="31"/>
    </row>
    <row r="30" spans="2:12" s="1" customFormat="1" ht="25.5" customHeight="1">
      <c r="B30" s="31"/>
      <c r="D30" s="97" t="s">
        <v>34</v>
      </c>
      <c r="J30" s="68">
        <f>ROUND(J122, 2)</f>
        <v>0</v>
      </c>
      <c r="L30" s="31"/>
    </row>
    <row r="31" spans="2:12" s="1" customFormat="1" ht="7" customHeight="1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14.5" customHeight="1">
      <c r="B32" s="31"/>
      <c r="F32" s="34" t="s">
        <v>36</v>
      </c>
      <c r="I32" s="34" t="s">
        <v>35</v>
      </c>
      <c r="J32" s="34" t="s">
        <v>37</v>
      </c>
      <c r="L32" s="31"/>
    </row>
    <row r="33" spans="2:12" s="1" customFormat="1" ht="14.5" customHeight="1">
      <c r="B33" s="31"/>
      <c r="D33" s="57" t="s">
        <v>38</v>
      </c>
      <c r="E33" s="36" t="s">
        <v>39</v>
      </c>
      <c r="F33" s="98">
        <f>ROUND((SUM(BE122:BE180)),  2)</f>
        <v>0</v>
      </c>
      <c r="G33" s="99"/>
      <c r="H33" s="99"/>
      <c r="I33" s="100">
        <v>0.23</v>
      </c>
      <c r="J33" s="98">
        <f>ROUND(((SUM(BE122:BE180))*I33),  2)</f>
        <v>0</v>
      </c>
      <c r="L33" s="31"/>
    </row>
    <row r="34" spans="2:12" s="1" customFormat="1" ht="14.5" customHeight="1">
      <c r="B34" s="31"/>
      <c r="E34" s="36" t="s">
        <v>40</v>
      </c>
      <c r="F34" s="98">
        <f>ROUND((SUM(BF122:BF180)),  2)</f>
        <v>0</v>
      </c>
      <c r="G34" s="99"/>
      <c r="H34" s="99"/>
      <c r="I34" s="100">
        <v>0.23</v>
      </c>
      <c r="J34" s="98">
        <f>ROUND(((SUM(BF122:BF180))*I34),  2)</f>
        <v>0</v>
      </c>
      <c r="L34" s="31"/>
    </row>
    <row r="35" spans="2:12" s="1" customFormat="1" ht="14.5" hidden="1" customHeight="1">
      <c r="B35" s="31"/>
      <c r="E35" s="26" t="s">
        <v>41</v>
      </c>
      <c r="F35" s="88">
        <f>ROUND((SUM(BG122:BG180)),  2)</f>
        <v>0</v>
      </c>
      <c r="I35" s="101">
        <v>0.23</v>
      </c>
      <c r="J35" s="88">
        <f>0</f>
        <v>0</v>
      </c>
      <c r="L35" s="31"/>
    </row>
    <row r="36" spans="2:12" s="1" customFormat="1" ht="14.5" hidden="1" customHeight="1">
      <c r="B36" s="31"/>
      <c r="E36" s="26" t="s">
        <v>42</v>
      </c>
      <c r="F36" s="88">
        <f>ROUND((SUM(BH122:BH180)),  2)</f>
        <v>0</v>
      </c>
      <c r="I36" s="101">
        <v>0.23</v>
      </c>
      <c r="J36" s="88">
        <f>0</f>
        <v>0</v>
      </c>
      <c r="L36" s="31"/>
    </row>
    <row r="37" spans="2:12" s="1" customFormat="1" ht="14.5" hidden="1" customHeight="1">
      <c r="B37" s="31"/>
      <c r="E37" s="36" t="s">
        <v>43</v>
      </c>
      <c r="F37" s="98">
        <f>ROUND((SUM(BI122:BI180)),  2)</f>
        <v>0</v>
      </c>
      <c r="G37" s="99"/>
      <c r="H37" s="99"/>
      <c r="I37" s="100">
        <v>0</v>
      </c>
      <c r="J37" s="98">
        <f>0</f>
        <v>0</v>
      </c>
      <c r="L37" s="31"/>
    </row>
    <row r="38" spans="2:12" s="1" customFormat="1" ht="7" customHeight="1">
      <c r="B38" s="31"/>
      <c r="L38" s="31"/>
    </row>
    <row r="39" spans="2:12" s="1" customFormat="1" ht="25.5" customHeight="1">
      <c r="B39" s="31"/>
      <c r="C39" s="102"/>
      <c r="D39" s="103" t="s">
        <v>44</v>
      </c>
      <c r="E39" s="59"/>
      <c r="F39" s="59"/>
      <c r="G39" s="104" t="s">
        <v>45</v>
      </c>
      <c r="H39" s="105" t="s">
        <v>46</v>
      </c>
      <c r="I39" s="59"/>
      <c r="J39" s="106">
        <f>SUM(J30:J37)</f>
        <v>0</v>
      </c>
      <c r="K39" s="107"/>
      <c r="L39" s="31"/>
    </row>
    <row r="40" spans="2:12" s="1" customFormat="1" ht="14.5" customHeight="1">
      <c r="B40" s="31"/>
      <c r="L40" s="31"/>
    </row>
    <row r="41" spans="2:12" ht="14.5" customHeight="1">
      <c r="B41" s="19"/>
      <c r="L41" s="19"/>
    </row>
    <row r="42" spans="2:12" ht="14.5" customHeight="1">
      <c r="B42" s="19"/>
      <c r="L42" s="19"/>
    </row>
    <row r="43" spans="2:12" ht="14.5" customHeight="1">
      <c r="B43" s="19"/>
      <c r="L43" s="19"/>
    </row>
    <row r="44" spans="2:12" ht="14.5" customHeight="1">
      <c r="B44" s="19"/>
      <c r="L44" s="19"/>
    </row>
    <row r="45" spans="2:12" ht="14.5" customHeight="1">
      <c r="B45" s="19"/>
      <c r="L45" s="19"/>
    </row>
    <row r="46" spans="2:12" ht="14.5" customHeight="1">
      <c r="B46" s="19"/>
      <c r="L46" s="19"/>
    </row>
    <row r="47" spans="2:12" ht="14.5" customHeight="1">
      <c r="B47" s="19"/>
      <c r="L47" s="19"/>
    </row>
    <row r="48" spans="2:12" ht="14.5" customHeight="1">
      <c r="B48" s="19"/>
      <c r="L48" s="19"/>
    </row>
    <row r="49" spans="2:12" ht="14.5" customHeight="1">
      <c r="B49" s="19"/>
      <c r="L49" s="19"/>
    </row>
    <row r="50" spans="2:12" s="1" customFormat="1" ht="14.5" customHeight="1">
      <c r="B50" s="31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3">
      <c r="B61" s="31"/>
      <c r="D61" s="45" t="s">
        <v>49</v>
      </c>
      <c r="E61" s="33"/>
      <c r="F61" s="108" t="s">
        <v>50</v>
      </c>
      <c r="G61" s="45" t="s">
        <v>49</v>
      </c>
      <c r="H61" s="33"/>
      <c r="I61" s="33"/>
      <c r="J61" s="109" t="s">
        <v>50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3">
      <c r="B65" s="31"/>
      <c r="D65" s="43" t="s">
        <v>51</v>
      </c>
      <c r="E65" s="44"/>
      <c r="F65" s="44"/>
      <c r="G65" s="43" t="s">
        <v>52</v>
      </c>
      <c r="H65" s="44"/>
      <c r="I65" s="44"/>
      <c r="J65" s="44"/>
      <c r="K65" s="44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3">
      <c r="B76" s="31"/>
      <c r="D76" s="45" t="s">
        <v>49</v>
      </c>
      <c r="E76" s="33"/>
      <c r="F76" s="108" t="s">
        <v>50</v>
      </c>
      <c r="G76" s="45" t="s">
        <v>49</v>
      </c>
      <c r="H76" s="33"/>
      <c r="I76" s="33"/>
      <c r="J76" s="109" t="s">
        <v>50</v>
      </c>
      <c r="K76" s="33"/>
      <c r="L76" s="31"/>
    </row>
    <row r="77" spans="2:12" s="1" customFormat="1" ht="14.5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47" s="1" customFormat="1" ht="7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47" s="1" customFormat="1" ht="25" customHeight="1">
      <c r="B82" s="31"/>
      <c r="C82" s="20" t="s">
        <v>119</v>
      </c>
      <c r="L82" s="31"/>
    </row>
    <row r="83" spans="2:47" s="1" customFormat="1" ht="7" customHeight="1">
      <c r="B83" s="31"/>
      <c r="L83" s="31"/>
    </row>
    <row r="84" spans="2:47" s="1" customFormat="1" ht="12" customHeight="1">
      <c r="B84" s="31"/>
      <c r="C84" s="26" t="s">
        <v>15</v>
      </c>
      <c r="L84" s="31"/>
    </row>
    <row r="85" spans="2:47" s="1" customFormat="1" ht="16.5" customHeight="1">
      <c r="B85" s="31"/>
      <c r="E85" s="244" t="str">
        <f>E7</f>
        <v>Prestavba RD a HB na multifunkčný objekt s ubytovacou jednotkou</v>
      </c>
      <c r="F85" s="245"/>
      <c r="G85" s="245"/>
      <c r="H85" s="245"/>
      <c r="L85" s="31"/>
    </row>
    <row r="86" spans="2:47" s="1" customFormat="1" ht="12" customHeight="1">
      <c r="B86" s="31"/>
      <c r="C86" s="26" t="s">
        <v>115</v>
      </c>
      <c r="L86" s="31"/>
    </row>
    <row r="87" spans="2:47" s="1" customFormat="1" ht="16.5" customHeight="1">
      <c r="B87" s="31"/>
      <c r="E87" s="238" t="str">
        <f>E9</f>
        <v>SO02 - Vnútroareálové spevnené plochy</v>
      </c>
      <c r="F87" s="243"/>
      <c r="G87" s="243"/>
      <c r="H87" s="243"/>
      <c r="L87" s="31"/>
    </row>
    <row r="88" spans="2:47" s="1" customFormat="1" ht="7" customHeight="1">
      <c r="B88" s="31"/>
      <c r="L88" s="31"/>
    </row>
    <row r="89" spans="2:47" s="1" customFormat="1" ht="12" customHeight="1">
      <c r="B89" s="31"/>
      <c r="C89" s="26" t="s">
        <v>19</v>
      </c>
      <c r="F89" s="24" t="str">
        <f>F12</f>
        <v>Matúškovo</v>
      </c>
      <c r="I89" s="26" t="s">
        <v>21</v>
      </c>
      <c r="J89" s="54">
        <f>IF(J12="","",J12)</f>
        <v>46064</v>
      </c>
      <c r="L89" s="31"/>
    </row>
    <row r="90" spans="2:47" s="1" customFormat="1" ht="7" customHeight="1">
      <c r="B90" s="31"/>
      <c r="L90" s="31"/>
    </row>
    <row r="91" spans="2:47" s="1" customFormat="1" ht="15.25" customHeight="1">
      <c r="B91" s="31"/>
      <c r="C91" s="26" t="s">
        <v>22</v>
      </c>
      <c r="F91" s="24" t="str">
        <f>E15</f>
        <v>KO Box Club Galanta, Stavbárska 1044/1, Galanta</v>
      </c>
      <c r="I91" s="26" t="s">
        <v>28</v>
      </c>
      <c r="J91" s="29" t="str">
        <f>E21</f>
        <v>HR-PROJECT s.r.o.</v>
      </c>
      <c r="L91" s="31"/>
    </row>
    <row r="92" spans="2:47" s="1" customFormat="1" ht="15.25" customHeight="1">
      <c r="B92" s="31"/>
      <c r="C92" s="26" t="s">
        <v>26</v>
      </c>
      <c r="F92" s="24" t="str">
        <f>IF(E18="","",E18)</f>
        <v>Vyplň údaj</v>
      </c>
      <c r="I92" s="26" t="s">
        <v>31</v>
      </c>
      <c r="J92" s="29" t="str">
        <f>E24</f>
        <v>Vladimír Pilnik</v>
      </c>
      <c r="L92" s="31"/>
    </row>
    <row r="93" spans="2:47" s="1" customFormat="1" ht="10.25" customHeight="1">
      <c r="B93" s="31"/>
      <c r="L93" s="31"/>
    </row>
    <row r="94" spans="2:47" s="1" customFormat="1" ht="29.25" customHeight="1">
      <c r="B94" s="31"/>
      <c r="C94" s="110" t="s">
        <v>120</v>
      </c>
      <c r="D94" s="102"/>
      <c r="E94" s="102"/>
      <c r="F94" s="102"/>
      <c r="G94" s="102"/>
      <c r="H94" s="102"/>
      <c r="I94" s="102"/>
      <c r="J94" s="111" t="s">
        <v>121</v>
      </c>
      <c r="K94" s="102"/>
      <c r="L94" s="31"/>
    </row>
    <row r="95" spans="2:47" s="1" customFormat="1" ht="10.25" customHeight="1">
      <c r="B95" s="31"/>
      <c r="L95" s="31"/>
    </row>
    <row r="96" spans="2:47" s="1" customFormat="1" ht="22.75" customHeight="1">
      <c r="B96" s="31"/>
      <c r="C96" s="112" t="s">
        <v>122</v>
      </c>
      <c r="J96" s="68">
        <f>J122</f>
        <v>0</v>
      </c>
      <c r="L96" s="31"/>
      <c r="AU96" s="16" t="s">
        <v>123</v>
      </c>
    </row>
    <row r="97" spans="2:12" s="8" customFormat="1" ht="25" customHeight="1">
      <c r="B97" s="113"/>
      <c r="D97" s="114" t="s">
        <v>124</v>
      </c>
      <c r="E97" s="115"/>
      <c r="F97" s="115"/>
      <c r="G97" s="115"/>
      <c r="H97" s="115"/>
      <c r="I97" s="115"/>
      <c r="J97" s="116">
        <f>J123</f>
        <v>0</v>
      </c>
      <c r="L97" s="113"/>
    </row>
    <row r="98" spans="2:12" s="9" customFormat="1" ht="20" customHeight="1">
      <c r="B98" s="117"/>
      <c r="D98" s="118" t="s">
        <v>125</v>
      </c>
      <c r="E98" s="119"/>
      <c r="F98" s="119"/>
      <c r="G98" s="119"/>
      <c r="H98" s="119"/>
      <c r="I98" s="119"/>
      <c r="J98" s="120">
        <f>J124</f>
        <v>0</v>
      </c>
      <c r="L98" s="117"/>
    </row>
    <row r="99" spans="2:12" s="9" customFormat="1" ht="20" customHeight="1">
      <c r="B99" s="117"/>
      <c r="D99" s="118" t="s">
        <v>220</v>
      </c>
      <c r="E99" s="119"/>
      <c r="F99" s="119"/>
      <c r="G99" s="119"/>
      <c r="H99" s="119"/>
      <c r="I99" s="119"/>
      <c r="J99" s="120">
        <f>J139</f>
        <v>0</v>
      </c>
      <c r="L99" s="117"/>
    </row>
    <row r="100" spans="2:12" s="9" customFormat="1" ht="20" customHeight="1">
      <c r="B100" s="117"/>
      <c r="D100" s="118" t="s">
        <v>223</v>
      </c>
      <c r="E100" s="119"/>
      <c r="F100" s="119"/>
      <c r="G100" s="119"/>
      <c r="H100" s="119"/>
      <c r="I100" s="119"/>
      <c r="J100" s="120">
        <f>J144</f>
        <v>0</v>
      </c>
      <c r="L100" s="117"/>
    </row>
    <row r="101" spans="2:12" s="9" customFormat="1" ht="20" customHeight="1">
      <c r="B101" s="117"/>
      <c r="D101" s="118" t="s">
        <v>126</v>
      </c>
      <c r="E101" s="119"/>
      <c r="F101" s="119"/>
      <c r="G101" s="119"/>
      <c r="H101" s="119"/>
      <c r="I101" s="119"/>
      <c r="J101" s="120">
        <f>J158</f>
        <v>0</v>
      </c>
      <c r="L101" s="117"/>
    </row>
    <row r="102" spans="2:12" s="9" customFormat="1" ht="20" customHeight="1">
      <c r="B102" s="117"/>
      <c r="D102" s="118" t="s">
        <v>225</v>
      </c>
      <c r="E102" s="119"/>
      <c r="F102" s="119"/>
      <c r="G102" s="119"/>
      <c r="H102" s="119"/>
      <c r="I102" s="119"/>
      <c r="J102" s="120">
        <f>J179</f>
        <v>0</v>
      </c>
      <c r="L102" s="117"/>
    </row>
    <row r="103" spans="2:12" s="1" customFormat="1" ht="21.75" customHeight="1">
      <c r="B103" s="31"/>
      <c r="L103" s="31"/>
    </row>
    <row r="104" spans="2:12" s="1" customFormat="1" ht="7" customHeight="1">
      <c r="B104" s="46"/>
      <c r="C104" s="47"/>
      <c r="D104" s="47"/>
      <c r="E104" s="47"/>
      <c r="F104" s="47"/>
      <c r="G104" s="47"/>
      <c r="H104" s="47"/>
      <c r="I104" s="47"/>
      <c r="J104" s="47"/>
      <c r="K104" s="47"/>
      <c r="L104" s="31"/>
    </row>
    <row r="108" spans="2:12" s="1" customFormat="1" ht="7" customHeight="1">
      <c r="B108" s="48"/>
      <c r="C108" s="49"/>
      <c r="D108" s="49"/>
      <c r="E108" s="49"/>
      <c r="F108" s="49"/>
      <c r="G108" s="49"/>
      <c r="H108" s="49"/>
      <c r="I108" s="49"/>
      <c r="J108" s="49"/>
      <c r="K108" s="49"/>
      <c r="L108" s="31"/>
    </row>
    <row r="109" spans="2:12" s="1" customFormat="1" ht="25" customHeight="1">
      <c r="B109" s="31"/>
      <c r="C109" s="20" t="s">
        <v>129</v>
      </c>
      <c r="L109" s="31"/>
    </row>
    <row r="110" spans="2:12" s="1" customFormat="1" ht="7" customHeight="1">
      <c r="B110" s="31"/>
      <c r="L110" s="31"/>
    </row>
    <row r="111" spans="2:12" s="1" customFormat="1" ht="12" customHeight="1">
      <c r="B111" s="31"/>
      <c r="C111" s="26" t="s">
        <v>15</v>
      </c>
      <c r="L111" s="31"/>
    </row>
    <row r="112" spans="2:12" s="1" customFormat="1" ht="16.5" customHeight="1">
      <c r="B112" s="31"/>
      <c r="E112" s="244" t="str">
        <f>E7</f>
        <v>Prestavba RD a HB na multifunkčný objekt s ubytovacou jednotkou</v>
      </c>
      <c r="F112" s="245"/>
      <c r="G112" s="245"/>
      <c r="H112" s="245"/>
      <c r="L112" s="31"/>
    </row>
    <row r="113" spans="2:65" s="1" customFormat="1" ht="12" customHeight="1">
      <c r="B113" s="31"/>
      <c r="C113" s="26" t="s">
        <v>115</v>
      </c>
      <c r="L113" s="31"/>
    </row>
    <row r="114" spans="2:65" s="1" customFormat="1" ht="16.5" customHeight="1">
      <c r="B114" s="31"/>
      <c r="E114" s="238" t="str">
        <f>E9</f>
        <v>SO02 - Vnútroareálové spevnené plochy</v>
      </c>
      <c r="F114" s="243"/>
      <c r="G114" s="243"/>
      <c r="H114" s="243"/>
      <c r="L114" s="31"/>
    </row>
    <row r="115" spans="2:65" s="1" customFormat="1" ht="7" customHeight="1">
      <c r="B115" s="31"/>
      <c r="L115" s="31"/>
    </row>
    <row r="116" spans="2:65" s="1" customFormat="1" ht="12" customHeight="1">
      <c r="B116" s="31"/>
      <c r="C116" s="26" t="s">
        <v>19</v>
      </c>
      <c r="F116" s="24" t="str">
        <f>F12</f>
        <v>Matúškovo</v>
      </c>
      <c r="I116" s="26" t="s">
        <v>21</v>
      </c>
      <c r="J116" s="54">
        <f>IF(J12="","",J12)</f>
        <v>46064</v>
      </c>
      <c r="L116" s="31"/>
    </row>
    <row r="117" spans="2:65" s="1" customFormat="1" ht="7" customHeight="1">
      <c r="B117" s="31"/>
      <c r="L117" s="31"/>
    </row>
    <row r="118" spans="2:65" s="1" customFormat="1" ht="15.25" customHeight="1">
      <c r="B118" s="31"/>
      <c r="C118" s="26" t="s">
        <v>22</v>
      </c>
      <c r="F118" s="24" t="str">
        <f>E15</f>
        <v>KO Box Club Galanta, Stavbárska 1044/1, Galanta</v>
      </c>
      <c r="I118" s="26" t="s">
        <v>28</v>
      </c>
      <c r="J118" s="29" t="str">
        <f>E21</f>
        <v>HR-PROJECT s.r.o.</v>
      </c>
      <c r="L118" s="31"/>
    </row>
    <row r="119" spans="2:65" s="1" customFormat="1" ht="15.25" customHeight="1">
      <c r="B119" s="31"/>
      <c r="C119" s="26" t="s">
        <v>26</v>
      </c>
      <c r="F119" s="24" t="str">
        <f>IF(E18="","",E18)</f>
        <v>Vyplň údaj</v>
      </c>
      <c r="I119" s="26" t="s">
        <v>31</v>
      </c>
      <c r="J119" s="29" t="str">
        <f>E24</f>
        <v>Vladimír Pilnik</v>
      </c>
      <c r="L119" s="31"/>
    </row>
    <row r="120" spans="2:65" s="1" customFormat="1" ht="10.25" customHeight="1">
      <c r="B120" s="31"/>
      <c r="L120" s="31"/>
    </row>
    <row r="121" spans="2:65" s="10" customFormat="1" ht="29.25" customHeight="1">
      <c r="B121" s="121"/>
      <c r="C121" s="122" t="s">
        <v>130</v>
      </c>
      <c r="D121" s="123" t="s">
        <v>59</v>
      </c>
      <c r="E121" s="123" t="s">
        <v>55</v>
      </c>
      <c r="F121" s="123" t="s">
        <v>56</v>
      </c>
      <c r="G121" s="123" t="s">
        <v>131</v>
      </c>
      <c r="H121" s="123" t="s">
        <v>132</v>
      </c>
      <c r="I121" s="123" t="s">
        <v>133</v>
      </c>
      <c r="J121" s="124" t="s">
        <v>121</v>
      </c>
      <c r="K121" s="125" t="s">
        <v>134</v>
      </c>
      <c r="L121" s="121"/>
      <c r="M121" s="61" t="s">
        <v>1</v>
      </c>
      <c r="N121" s="62" t="s">
        <v>38</v>
      </c>
      <c r="O121" s="62" t="s">
        <v>135</v>
      </c>
      <c r="P121" s="62" t="s">
        <v>136</v>
      </c>
      <c r="Q121" s="62" t="s">
        <v>137</v>
      </c>
      <c r="R121" s="62" t="s">
        <v>138</v>
      </c>
      <c r="S121" s="62" t="s">
        <v>139</v>
      </c>
      <c r="T121" s="63" t="s">
        <v>140</v>
      </c>
    </row>
    <row r="122" spans="2:65" s="1" customFormat="1" ht="22.75" customHeight="1">
      <c r="B122" s="31"/>
      <c r="C122" s="66" t="s">
        <v>122</v>
      </c>
      <c r="J122" s="126">
        <f>BK122</f>
        <v>0</v>
      </c>
      <c r="L122" s="31"/>
      <c r="M122" s="64"/>
      <c r="N122" s="55"/>
      <c r="O122" s="55"/>
      <c r="P122" s="127">
        <f>P123</f>
        <v>0</v>
      </c>
      <c r="Q122" s="55"/>
      <c r="R122" s="127">
        <f>R123</f>
        <v>489.44198447000002</v>
      </c>
      <c r="S122" s="55"/>
      <c r="T122" s="128">
        <f>T123</f>
        <v>0</v>
      </c>
      <c r="AT122" s="16" t="s">
        <v>73</v>
      </c>
      <c r="AU122" s="16" t="s">
        <v>123</v>
      </c>
      <c r="BK122" s="129">
        <f>BK123</f>
        <v>0</v>
      </c>
    </row>
    <row r="123" spans="2:65" s="11" customFormat="1" ht="26" customHeight="1">
      <c r="B123" s="130"/>
      <c r="D123" s="131" t="s">
        <v>73</v>
      </c>
      <c r="E123" s="132" t="s">
        <v>141</v>
      </c>
      <c r="F123" s="132" t="s">
        <v>142</v>
      </c>
      <c r="I123" s="133"/>
      <c r="J123" s="134">
        <f>BK123</f>
        <v>0</v>
      </c>
      <c r="L123" s="130"/>
      <c r="M123" s="135"/>
      <c r="P123" s="136">
        <f>P124+P139+P144+P158+P179</f>
        <v>0</v>
      </c>
      <c r="R123" s="136">
        <f>R124+R139+R144+R158+R179</f>
        <v>489.44198447000002</v>
      </c>
      <c r="T123" s="137">
        <f>T124+T139+T144+T158+T179</f>
        <v>0</v>
      </c>
      <c r="AR123" s="131" t="s">
        <v>81</v>
      </c>
      <c r="AT123" s="138" t="s">
        <v>73</v>
      </c>
      <c r="AU123" s="138" t="s">
        <v>74</v>
      </c>
      <c r="AY123" s="131" t="s">
        <v>143</v>
      </c>
      <c r="BK123" s="139">
        <f>BK124+BK139+BK144+BK158+BK179</f>
        <v>0</v>
      </c>
    </row>
    <row r="124" spans="2:65" s="11" customFormat="1" ht="22.75" customHeight="1">
      <c r="B124" s="130"/>
      <c r="D124" s="131" t="s">
        <v>73</v>
      </c>
      <c r="E124" s="140" t="s">
        <v>81</v>
      </c>
      <c r="F124" s="140" t="s">
        <v>144</v>
      </c>
      <c r="I124" s="133"/>
      <c r="J124" s="141">
        <f>BK124</f>
        <v>0</v>
      </c>
      <c r="L124" s="130"/>
      <c r="M124" s="135"/>
      <c r="P124" s="136">
        <f>SUM(P125:P138)</f>
        <v>0</v>
      </c>
      <c r="R124" s="136">
        <f>SUM(R125:R138)</f>
        <v>0</v>
      </c>
      <c r="T124" s="137">
        <f>SUM(T125:T138)</f>
        <v>0</v>
      </c>
      <c r="AR124" s="131" t="s">
        <v>81</v>
      </c>
      <c r="AT124" s="138" t="s">
        <v>73</v>
      </c>
      <c r="AU124" s="138" t="s">
        <v>81</v>
      </c>
      <c r="AY124" s="131" t="s">
        <v>143</v>
      </c>
      <c r="BK124" s="139">
        <f>SUM(BK125:BK138)</f>
        <v>0</v>
      </c>
    </row>
    <row r="125" spans="2:65" s="1" customFormat="1" ht="24.25" customHeight="1">
      <c r="B125" s="31"/>
      <c r="C125" s="142" t="s">
        <v>81</v>
      </c>
      <c r="D125" s="142" t="s">
        <v>145</v>
      </c>
      <c r="E125" s="143" t="s">
        <v>2163</v>
      </c>
      <c r="F125" s="144" t="s">
        <v>2164</v>
      </c>
      <c r="G125" s="145" t="s">
        <v>161</v>
      </c>
      <c r="H125" s="146">
        <v>148.37100000000001</v>
      </c>
      <c r="I125" s="147"/>
      <c r="J125" s="148">
        <f>ROUND(I125*H125,2)</f>
        <v>0</v>
      </c>
      <c r="K125" s="149"/>
      <c r="L125" s="31"/>
      <c r="M125" s="150" t="s">
        <v>1</v>
      </c>
      <c r="N125" s="151" t="s">
        <v>40</v>
      </c>
      <c r="P125" s="152">
        <f>O125*H125</f>
        <v>0</v>
      </c>
      <c r="Q125" s="152">
        <v>0</v>
      </c>
      <c r="R125" s="152">
        <f>Q125*H125</f>
        <v>0</v>
      </c>
      <c r="S125" s="152">
        <v>0</v>
      </c>
      <c r="T125" s="153">
        <f>S125*H125</f>
        <v>0</v>
      </c>
      <c r="AR125" s="154" t="s">
        <v>149</v>
      </c>
      <c r="AT125" s="154" t="s">
        <v>145</v>
      </c>
      <c r="AU125" s="154" t="s">
        <v>87</v>
      </c>
      <c r="AY125" s="16" t="s">
        <v>143</v>
      </c>
      <c r="BE125" s="155">
        <f>IF(N125="základná",J125,0)</f>
        <v>0</v>
      </c>
      <c r="BF125" s="155">
        <f>IF(N125="znížená",J125,0)</f>
        <v>0</v>
      </c>
      <c r="BG125" s="155">
        <f>IF(N125="zákl. prenesená",J125,0)</f>
        <v>0</v>
      </c>
      <c r="BH125" s="155">
        <f>IF(N125="zníž. prenesená",J125,0)</f>
        <v>0</v>
      </c>
      <c r="BI125" s="155">
        <f>IF(N125="nulová",J125,0)</f>
        <v>0</v>
      </c>
      <c r="BJ125" s="16" t="s">
        <v>87</v>
      </c>
      <c r="BK125" s="155">
        <f>ROUND(I125*H125,2)</f>
        <v>0</v>
      </c>
      <c r="BL125" s="16" t="s">
        <v>149</v>
      </c>
      <c r="BM125" s="154" t="s">
        <v>2165</v>
      </c>
    </row>
    <row r="126" spans="2:65" s="12" customFormat="1" ht="12">
      <c r="B126" s="156"/>
      <c r="D126" s="157" t="s">
        <v>167</v>
      </c>
      <c r="E126" s="158" t="s">
        <v>1</v>
      </c>
      <c r="F126" s="159" t="s">
        <v>635</v>
      </c>
      <c r="H126" s="158" t="s">
        <v>1</v>
      </c>
      <c r="I126" s="160"/>
      <c r="L126" s="156"/>
      <c r="M126" s="161"/>
      <c r="T126" s="162"/>
      <c r="AT126" s="158" t="s">
        <v>167</v>
      </c>
      <c r="AU126" s="158" t="s">
        <v>87</v>
      </c>
      <c r="AV126" s="12" t="s">
        <v>81</v>
      </c>
      <c r="AW126" s="12" t="s">
        <v>30</v>
      </c>
      <c r="AX126" s="12" t="s">
        <v>74</v>
      </c>
      <c r="AY126" s="158" t="s">
        <v>143</v>
      </c>
    </row>
    <row r="127" spans="2:65" s="13" customFormat="1" ht="12">
      <c r="B127" s="163"/>
      <c r="D127" s="157" t="s">
        <v>167</v>
      </c>
      <c r="E127" s="164" t="s">
        <v>1</v>
      </c>
      <c r="F127" s="165" t="s">
        <v>2166</v>
      </c>
      <c r="H127" s="166">
        <v>148.37100000000001</v>
      </c>
      <c r="I127" s="167"/>
      <c r="L127" s="163"/>
      <c r="M127" s="168"/>
      <c r="T127" s="169"/>
      <c r="AT127" s="164" t="s">
        <v>167</v>
      </c>
      <c r="AU127" s="164" t="s">
        <v>87</v>
      </c>
      <c r="AV127" s="13" t="s">
        <v>87</v>
      </c>
      <c r="AW127" s="13" t="s">
        <v>30</v>
      </c>
      <c r="AX127" s="13" t="s">
        <v>74</v>
      </c>
      <c r="AY127" s="164" t="s">
        <v>143</v>
      </c>
    </row>
    <row r="128" spans="2:65" s="14" customFormat="1" ht="12">
      <c r="B128" s="170"/>
      <c r="D128" s="157" t="s">
        <v>167</v>
      </c>
      <c r="E128" s="171" t="s">
        <v>1</v>
      </c>
      <c r="F128" s="172" t="s">
        <v>170</v>
      </c>
      <c r="H128" s="173">
        <v>148.37100000000001</v>
      </c>
      <c r="I128" s="174"/>
      <c r="L128" s="170"/>
      <c r="M128" s="175"/>
      <c r="T128" s="176"/>
      <c r="AT128" s="171" t="s">
        <v>167</v>
      </c>
      <c r="AU128" s="171" t="s">
        <v>87</v>
      </c>
      <c r="AV128" s="14" t="s">
        <v>149</v>
      </c>
      <c r="AW128" s="14" t="s">
        <v>30</v>
      </c>
      <c r="AX128" s="14" t="s">
        <v>81</v>
      </c>
      <c r="AY128" s="171" t="s">
        <v>143</v>
      </c>
    </row>
    <row r="129" spans="2:65" s="1" customFormat="1" ht="24.25" customHeight="1">
      <c r="B129" s="31"/>
      <c r="C129" s="142" t="s">
        <v>87</v>
      </c>
      <c r="D129" s="142" t="s">
        <v>145</v>
      </c>
      <c r="E129" s="143" t="s">
        <v>246</v>
      </c>
      <c r="F129" s="144" t="s">
        <v>247</v>
      </c>
      <c r="G129" s="145" t="s">
        <v>161</v>
      </c>
      <c r="H129" s="146">
        <v>148.37100000000001</v>
      </c>
      <c r="I129" s="147"/>
      <c r="J129" s="148">
        <f>ROUND(I129*H129,2)</f>
        <v>0</v>
      </c>
      <c r="K129" s="149"/>
      <c r="L129" s="31"/>
      <c r="M129" s="150" t="s">
        <v>1</v>
      </c>
      <c r="N129" s="151" t="s">
        <v>40</v>
      </c>
      <c r="P129" s="152">
        <f>O129*H129</f>
        <v>0</v>
      </c>
      <c r="Q129" s="152">
        <v>0</v>
      </c>
      <c r="R129" s="152">
        <f>Q129*H129</f>
        <v>0</v>
      </c>
      <c r="S129" s="152">
        <v>0</v>
      </c>
      <c r="T129" s="153">
        <f>S129*H129</f>
        <v>0</v>
      </c>
      <c r="AR129" s="154" t="s">
        <v>149</v>
      </c>
      <c r="AT129" s="154" t="s">
        <v>145</v>
      </c>
      <c r="AU129" s="154" t="s">
        <v>87</v>
      </c>
      <c r="AY129" s="16" t="s">
        <v>143</v>
      </c>
      <c r="BE129" s="155">
        <f>IF(N129="základná",J129,0)</f>
        <v>0</v>
      </c>
      <c r="BF129" s="155">
        <f>IF(N129="znížená",J129,0)</f>
        <v>0</v>
      </c>
      <c r="BG129" s="155">
        <f>IF(N129="zákl. prenesená",J129,0)</f>
        <v>0</v>
      </c>
      <c r="BH129" s="155">
        <f>IF(N129="zníž. prenesená",J129,0)</f>
        <v>0</v>
      </c>
      <c r="BI129" s="155">
        <f>IF(N129="nulová",J129,0)</f>
        <v>0</v>
      </c>
      <c r="BJ129" s="16" t="s">
        <v>87</v>
      </c>
      <c r="BK129" s="155">
        <f>ROUND(I129*H129,2)</f>
        <v>0</v>
      </c>
      <c r="BL129" s="16" t="s">
        <v>149</v>
      </c>
      <c r="BM129" s="154" t="s">
        <v>2167</v>
      </c>
    </row>
    <row r="130" spans="2:65" s="1" customFormat="1" ht="24.25" customHeight="1">
      <c r="B130" s="31"/>
      <c r="C130" s="142" t="s">
        <v>102</v>
      </c>
      <c r="D130" s="142" t="s">
        <v>145</v>
      </c>
      <c r="E130" s="143" t="s">
        <v>263</v>
      </c>
      <c r="F130" s="144" t="s">
        <v>264</v>
      </c>
      <c r="G130" s="145" t="s">
        <v>161</v>
      </c>
      <c r="H130" s="146">
        <v>148.37100000000001</v>
      </c>
      <c r="I130" s="147"/>
      <c r="J130" s="148">
        <f>ROUND(I130*H130,2)</f>
        <v>0</v>
      </c>
      <c r="K130" s="149"/>
      <c r="L130" s="31"/>
      <c r="M130" s="150" t="s">
        <v>1</v>
      </c>
      <c r="N130" s="151" t="s">
        <v>40</v>
      </c>
      <c r="P130" s="152">
        <f>O130*H130</f>
        <v>0</v>
      </c>
      <c r="Q130" s="152">
        <v>0</v>
      </c>
      <c r="R130" s="152">
        <f>Q130*H130</f>
        <v>0</v>
      </c>
      <c r="S130" s="152">
        <v>0</v>
      </c>
      <c r="T130" s="153">
        <f>S130*H130</f>
        <v>0</v>
      </c>
      <c r="AR130" s="154" t="s">
        <v>149</v>
      </c>
      <c r="AT130" s="154" t="s">
        <v>145</v>
      </c>
      <c r="AU130" s="154" t="s">
        <v>87</v>
      </c>
      <c r="AY130" s="16" t="s">
        <v>143</v>
      </c>
      <c r="BE130" s="155">
        <f>IF(N130="základná",J130,0)</f>
        <v>0</v>
      </c>
      <c r="BF130" s="155">
        <f>IF(N130="znížená",J130,0)</f>
        <v>0</v>
      </c>
      <c r="BG130" s="155">
        <f>IF(N130="zákl. prenesená",J130,0)</f>
        <v>0</v>
      </c>
      <c r="BH130" s="155">
        <f>IF(N130="zníž. prenesená",J130,0)</f>
        <v>0</v>
      </c>
      <c r="BI130" s="155">
        <f>IF(N130="nulová",J130,0)</f>
        <v>0</v>
      </c>
      <c r="BJ130" s="16" t="s">
        <v>87</v>
      </c>
      <c r="BK130" s="155">
        <f>ROUND(I130*H130,2)</f>
        <v>0</v>
      </c>
      <c r="BL130" s="16" t="s">
        <v>149</v>
      </c>
      <c r="BM130" s="154" t="s">
        <v>2168</v>
      </c>
    </row>
    <row r="131" spans="2:65" s="1" customFormat="1" ht="33" customHeight="1">
      <c r="B131" s="31"/>
      <c r="C131" s="142" t="s">
        <v>149</v>
      </c>
      <c r="D131" s="142" t="s">
        <v>145</v>
      </c>
      <c r="E131" s="143" t="s">
        <v>267</v>
      </c>
      <c r="F131" s="144" t="s">
        <v>268</v>
      </c>
      <c r="G131" s="145" t="s">
        <v>161</v>
      </c>
      <c r="H131" s="146">
        <v>148.37100000000001</v>
      </c>
      <c r="I131" s="147"/>
      <c r="J131" s="148">
        <f>ROUND(I131*H131,2)</f>
        <v>0</v>
      </c>
      <c r="K131" s="149"/>
      <c r="L131" s="31"/>
      <c r="M131" s="150" t="s">
        <v>1</v>
      </c>
      <c r="N131" s="151" t="s">
        <v>40</v>
      </c>
      <c r="P131" s="152">
        <f>O131*H131</f>
        <v>0</v>
      </c>
      <c r="Q131" s="152">
        <v>0</v>
      </c>
      <c r="R131" s="152">
        <f>Q131*H131</f>
        <v>0</v>
      </c>
      <c r="S131" s="152">
        <v>0</v>
      </c>
      <c r="T131" s="153">
        <f>S131*H131</f>
        <v>0</v>
      </c>
      <c r="AR131" s="154" t="s">
        <v>149</v>
      </c>
      <c r="AT131" s="154" t="s">
        <v>145</v>
      </c>
      <c r="AU131" s="154" t="s">
        <v>87</v>
      </c>
      <c r="AY131" s="16" t="s">
        <v>143</v>
      </c>
      <c r="BE131" s="155">
        <f>IF(N131="základná",J131,0)</f>
        <v>0</v>
      </c>
      <c r="BF131" s="155">
        <f>IF(N131="znížená",J131,0)</f>
        <v>0</v>
      </c>
      <c r="BG131" s="155">
        <f>IF(N131="zákl. prenesená",J131,0)</f>
        <v>0</v>
      </c>
      <c r="BH131" s="155">
        <f>IF(N131="zníž. prenesená",J131,0)</f>
        <v>0</v>
      </c>
      <c r="BI131" s="155">
        <f>IF(N131="nulová",J131,0)</f>
        <v>0</v>
      </c>
      <c r="BJ131" s="16" t="s">
        <v>87</v>
      </c>
      <c r="BK131" s="155">
        <f>ROUND(I131*H131,2)</f>
        <v>0</v>
      </c>
      <c r="BL131" s="16" t="s">
        <v>149</v>
      </c>
      <c r="BM131" s="154" t="s">
        <v>2169</v>
      </c>
    </row>
    <row r="132" spans="2:65" s="1" customFormat="1" ht="37.75" customHeight="1">
      <c r="B132" s="31"/>
      <c r="C132" s="142" t="s">
        <v>163</v>
      </c>
      <c r="D132" s="142" t="s">
        <v>145</v>
      </c>
      <c r="E132" s="143" t="s">
        <v>271</v>
      </c>
      <c r="F132" s="144" t="s">
        <v>272</v>
      </c>
      <c r="G132" s="145" t="s">
        <v>161</v>
      </c>
      <c r="H132" s="146">
        <v>4006.0169999999998</v>
      </c>
      <c r="I132" s="147"/>
      <c r="J132" s="148">
        <f>ROUND(I132*H132,2)</f>
        <v>0</v>
      </c>
      <c r="K132" s="149"/>
      <c r="L132" s="31"/>
      <c r="M132" s="150" t="s">
        <v>1</v>
      </c>
      <c r="N132" s="151" t="s">
        <v>40</v>
      </c>
      <c r="P132" s="152">
        <f>O132*H132</f>
        <v>0</v>
      </c>
      <c r="Q132" s="152">
        <v>0</v>
      </c>
      <c r="R132" s="152">
        <f>Q132*H132</f>
        <v>0</v>
      </c>
      <c r="S132" s="152">
        <v>0</v>
      </c>
      <c r="T132" s="153">
        <f>S132*H132</f>
        <v>0</v>
      </c>
      <c r="AR132" s="154" t="s">
        <v>149</v>
      </c>
      <c r="AT132" s="154" t="s">
        <v>145</v>
      </c>
      <c r="AU132" s="154" t="s">
        <v>87</v>
      </c>
      <c r="AY132" s="16" t="s">
        <v>143</v>
      </c>
      <c r="BE132" s="155">
        <f>IF(N132="základná",J132,0)</f>
        <v>0</v>
      </c>
      <c r="BF132" s="155">
        <f>IF(N132="znížená",J132,0)</f>
        <v>0</v>
      </c>
      <c r="BG132" s="155">
        <f>IF(N132="zákl. prenesená",J132,0)</f>
        <v>0</v>
      </c>
      <c r="BH132" s="155">
        <f>IF(N132="zníž. prenesená",J132,0)</f>
        <v>0</v>
      </c>
      <c r="BI132" s="155">
        <f>IF(N132="nulová",J132,0)</f>
        <v>0</v>
      </c>
      <c r="BJ132" s="16" t="s">
        <v>87</v>
      </c>
      <c r="BK132" s="155">
        <f>ROUND(I132*H132,2)</f>
        <v>0</v>
      </c>
      <c r="BL132" s="16" t="s">
        <v>149</v>
      </c>
      <c r="BM132" s="154" t="s">
        <v>2170</v>
      </c>
    </row>
    <row r="133" spans="2:65" s="13" customFormat="1" ht="12">
      <c r="B133" s="163"/>
      <c r="D133" s="157" t="s">
        <v>167</v>
      </c>
      <c r="F133" s="165" t="s">
        <v>2171</v>
      </c>
      <c r="H133" s="166">
        <v>4006.0169999999998</v>
      </c>
      <c r="I133" s="167"/>
      <c r="L133" s="163"/>
      <c r="M133" s="168"/>
      <c r="T133" s="169"/>
      <c r="AT133" s="164" t="s">
        <v>167</v>
      </c>
      <c r="AU133" s="164" t="s">
        <v>87</v>
      </c>
      <c r="AV133" s="13" t="s">
        <v>87</v>
      </c>
      <c r="AW133" s="13" t="s">
        <v>4</v>
      </c>
      <c r="AX133" s="13" t="s">
        <v>81</v>
      </c>
      <c r="AY133" s="164" t="s">
        <v>143</v>
      </c>
    </row>
    <row r="134" spans="2:65" s="1" customFormat="1" ht="24.25" customHeight="1">
      <c r="B134" s="31"/>
      <c r="C134" s="142" t="s">
        <v>171</v>
      </c>
      <c r="D134" s="142" t="s">
        <v>145</v>
      </c>
      <c r="E134" s="143" t="s">
        <v>277</v>
      </c>
      <c r="F134" s="144" t="s">
        <v>278</v>
      </c>
      <c r="G134" s="145" t="s">
        <v>161</v>
      </c>
      <c r="H134" s="146">
        <v>148.37100000000001</v>
      </c>
      <c r="I134" s="147"/>
      <c r="J134" s="148">
        <f>ROUND(I134*H134,2)</f>
        <v>0</v>
      </c>
      <c r="K134" s="149"/>
      <c r="L134" s="31"/>
      <c r="M134" s="150" t="s">
        <v>1</v>
      </c>
      <c r="N134" s="151" t="s">
        <v>40</v>
      </c>
      <c r="P134" s="152">
        <f>O134*H134</f>
        <v>0</v>
      </c>
      <c r="Q134" s="152">
        <v>0</v>
      </c>
      <c r="R134" s="152">
        <f>Q134*H134</f>
        <v>0</v>
      </c>
      <c r="S134" s="152">
        <v>0</v>
      </c>
      <c r="T134" s="153">
        <f>S134*H134</f>
        <v>0</v>
      </c>
      <c r="AR134" s="154" t="s">
        <v>149</v>
      </c>
      <c r="AT134" s="154" t="s">
        <v>145</v>
      </c>
      <c r="AU134" s="154" t="s">
        <v>87</v>
      </c>
      <c r="AY134" s="16" t="s">
        <v>143</v>
      </c>
      <c r="BE134" s="155">
        <f>IF(N134="základná",J134,0)</f>
        <v>0</v>
      </c>
      <c r="BF134" s="155">
        <f>IF(N134="znížená",J134,0)</f>
        <v>0</v>
      </c>
      <c r="BG134" s="155">
        <f>IF(N134="zákl. prenesená",J134,0)</f>
        <v>0</v>
      </c>
      <c r="BH134" s="155">
        <f>IF(N134="zníž. prenesená",J134,0)</f>
        <v>0</v>
      </c>
      <c r="BI134" s="155">
        <f>IF(N134="nulová",J134,0)</f>
        <v>0</v>
      </c>
      <c r="BJ134" s="16" t="s">
        <v>87</v>
      </c>
      <c r="BK134" s="155">
        <f>ROUND(I134*H134,2)</f>
        <v>0</v>
      </c>
      <c r="BL134" s="16" t="s">
        <v>149</v>
      </c>
      <c r="BM134" s="154" t="s">
        <v>2172</v>
      </c>
    </row>
    <row r="135" spans="2:65" s="1" customFormat="1" ht="21.75" customHeight="1">
      <c r="B135" s="31"/>
      <c r="C135" s="142" t="s">
        <v>176</v>
      </c>
      <c r="D135" s="142" t="s">
        <v>145</v>
      </c>
      <c r="E135" s="143" t="s">
        <v>2173</v>
      </c>
      <c r="F135" s="144" t="s">
        <v>2174</v>
      </c>
      <c r="G135" s="145" t="s">
        <v>161</v>
      </c>
      <c r="H135" s="146">
        <v>148.37100000000001</v>
      </c>
      <c r="I135" s="147"/>
      <c r="J135" s="148">
        <f>ROUND(I135*H135,2)</f>
        <v>0</v>
      </c>
      <c r="K135" s="149"/>
      <c r="L135" s="31"/>
      <c r="M135" s="150" t="s">
        <v>1</v>
      </c>
      <c r="N135" s="151" t="s">
        <v>40</v>
      </c>
      <c r="P135" s="152">
        <f>O135*H135</f>
        <v>0</v>
      </c>
      <c r="Q135" s="152">
        <v>0</v>
      </c>
      <c r="R135" s="152">
        <f>Q135*H135</f>
        <v>0</v>
      </c>
      <c r="S135" s="152">
        <v>0</v>
      </c>
      <c r="T135" s="153">
        <f>S135*H135</f>
        <v>0</v>
      </c>
      <c r="AR135" s="154" t="s">
        <v>149</v>
      </c>
      <c r="AT135" s="154" t="s">
        <v>145</v>
      </c>
      <c r="AU135" s="154" t="s">
        <v>87</v>
      </c>
      <c r="AY135" s="16" t="s">
        <v>143</v>
      </c>
      <c r="BE135" s="155">
        <f>IF(N135="základná",J135,0)</f>
        <v>0</v>
      </c>
      <c r="BF135" s="155">
        <f>IF(N135="znížená",J135,0)</f>
        <v>0</v>
      </c>
      <c r="BG135" s="155">
        <f>IF(N135="zákl. prenesená",J135,0)</f>
        <v>0</v>
      </c>
      <c r="BH135" s="155">
        <f>IF(N135="zníž. prenesená",J135,0)</f>
        <v>0</v>
      </c>
      <c r="BI135" s="155">
        <f>IF(N135="nulová",J135,0)</f>
        <v>0</v>
      </c>
      <c r="BJ135" s="16" t="s">
        <v>87</v>
      </c>
      <c r="BK135" s="155">
        <f>ROUND(I135*H135,2)</f>
        <v>0</v>
      </c>
      <c r="BL135" s="16" t="s">
        <v>149</v>
      </c>
      <c r="BM135" s="154" t="s">
        <v>2175</v>
      </c>
    </row>
    <row r="136" spans="2:65" s="1" customFormat="1" ht="24.25" customHeight="1">
      <c r="B136" s="31"/>
      <c r="C136" s="142" t="s">
        <v>181</v>
      </c>
      <c r="D136" s="142" t="s">
        <v>145</v>
      </c>
      <c r="E136" s="143" t="s">
        <v>283</v>
      </c>
      <c r="F136" s="144" t="s">
        <v>284</v>
      </c>
      <c r="G136" s="145" t="s">
        <v>174</v>
      </c>
      <c r="H136" s="146">
        <v>280.42099999999999</v>
      </c>
      <c r="I136" s="147"/>
      <c r="J136" s="148">
        <f>ROUND(I136*H136,2)</f>
        <v>0</v>
      </c>
      <c r="K136" s="149"/>
      <c r="L136" s="31"/>
      <c r="M136" s="150" t="s">
        <v>1</v>
      </c>
      <c r="N136" s="151" t="s">
        <v>40</v>
      </c>
      <c r="P136" s="152">
        <f>O136*H136</f>
        <v>0</v>
      </c>
      <c r="Q136" s="152">
        <v>0</v>
      </c>
      <c r="R136" s="152">
        <f>Q136*H136</f>
        <v>0</v>
      </c>
      <c r="S136" s="152">
        <v>0</v>
      </c>
      <c r="T136" s="153">
        <f>S136*H136</f>
        <v>0</v>
      </c>
      <c r="AR136" s="154" t="s">
        <v>149</v>
      </c>
      <c r="AT136" s="154" t="s">
        <v>145</v>
      </c>
      <c r="AU136" s="154" t="s">
        <v>87</v>
      </c>
      <c r="AY136" s="16" t="s">
        <v>143</v>
      </c>
      <c r="BE136" s="155">
        <f>IF(N136="základná",J136,0)</f>
        <v>0</v>
      </c>
      <c r="BF136" s="155">
        <f>IF(N136="znížená",J136,0)</f>
        <v>0</v>
      </c>
      <c r="BG136" s="155">
        <f>IF(N136="zákl. prenesená",J136,0)</f>
        <v>0</v>
      </c>
      <c r="BH136" s="155">
        <f>IF(N136="zníž. prenesená",J136,0)</f>
        <v>0</v>
      </c>
      <c r="BI136" s="155">
        <f>IF(N136="nulová",J136,0)</f>
        <v>0</v>
      </c>
      <c r="BJ136" s="16" t="s">
        <v>87</v>
      </c>
      <c r="BK136" s="155">
        <f>ROUND(I136*H136,2)</f>
        <v>0</v>
      </c>
      <c r="BL136" s="16" t="s">
        <v>149</v>
      </c>
      <c r="BM136" s="154" t="s">
        <v>2176</v>
      </c>
    </row>
    <row r="137" spans="2:65" s="13" customFormat="1" ht="12">
      <c r="B137" s="163"/>
      <c r="D137" s="157" t="s">
        <v>167</v>
      </c>
      <c r="F137" s="165" t="s">
        <v>2177</v>
      </c>
      <c r="H137" s="166">
        <v>280.42099999999999</v>
      </c>
      <c r="I137" s="167"/>
      <c r="L137" s="163"/>
      <c r="M137" s="168"/>
      <c r="T137" s="169"/>
      <c r="AT137" s="164" t="s">
        <v>167</v>
      </c>
      <c r="AU137" s="164" t="s">
        <v>87</v>
      </c>
      <c r="AV137" s="13" t="s">
        <v>87</v>
      </c>
      <c r="AW137" s="13" t="s">
        <v>4</v>
      </c>
      <c r="AX137" s="13" t="s">
        <v>81</v>
      </c>
      <c r="AY137" s="164" t="s">
        <v>143</v>
      </c>
    </row>
    <row r="138" spans="2:65" s="1" customFormat="1" ht="16.5" customHeight="1">
      <c r="B138" s="31"/>
      <c r="C138" s="142" t="s">
        <v>157</v>
      </c>
      <c r="D138" s="142" t="s">
        <v>145</v>
      </c>
      <c r="E138" s="143" t="s">
        <v>2178</v>
      </c>
      <c r="F138" s="144" t="s">
        <v>2179</v>
      </c>
      <c r="G138" s="145" t="s">
        <v>1438</v>
      </c>
      <c r="H138" s="146">
        <v>1</v>
      </c>
      <c r="I138" s="147"/>
      <c r="J138" s="148">
        <f>ROUND(I138*H138,2)</f>
        <v>0</v>
      </c>
      <c r="K138" s="149"/>
      <c r="L138" s="31"/>
      <c r="M138" s="150" t="s">
        <v>1</v>
      </c>
      <c r="N138" s="151" t="s">
        <v>40</v>
      </c>
      <c r="P138" s="152">
        <f>O138*H138</f>
        <v>0</v>
      </c>
      <c r="Q138" s="152">
        <v>0</v>
      </c>
      <c r="R138" s="152">
        <f>Q138*H138</f>
        <v>0</v>
      </c>
      <c r="S138" s="152">
        <v>0</v>
      </c>
      <c r="T138" s="153">
        <f>S138*H138</f>
        <v>0</v>
      </c>
      <c r="AR138" s="154" t="s">
        <v>149</v>
      </c>
      <c r="AT138" s="154" t="s">
        <v>145</v>
      </c>
      <c r="AU138" s="154" t="s">
        <v>87</v>
      </c>
      <c r="AY138" s="16" t="s">
        <v>143</v>
      </c>
      <c r="BE138" s="155">
        <f>IF(N138="základná",J138,0)</f>
        <v>0</v>
      </c>
      <c r="BF138" s="155">
        <f>IF(N138="znížená",J138,0)</f>
        <v>0</v>
      </c>
      <c r="BG138" s="155">
        <f>IF(N138="zákl. prenesená",J138,0)</f>
        <v>0</v>
      </c>
      <c r="BH138" s="155">
        <f>IF(N138="zníž. prenesená",J138,0)</f>
        <v>0</v>
      </c>
      <c r="BI138" s="155">
        <f>IF(N138="nulová",J138,0)</f>
        <v>0</v>
      </c>
      <c r="BJ138" s="16" t="s">
        <v>87</v>
      </c>
      <c r="BK138" s="155">
        <f>ROUND(I138*H138,2)</f>
        <v>0</v>
      </c>
      <c r="BL138" s="16" t="s">
        <v>149</v>
      </c>
      <c r="BM138" s="154" t="s">
        <v>2180</v>
      </c>
    </row>
    <row r="139" spans="2:65" s="11" customFormat="1" ht="22.75" customHeight="1">
      <c r="B139" s="130"/>
      <c r="D139" s="131" t="s">
        <v>73</v>
      </c>
      <c r="E139" s="140" t="s">
        <v>87</v>
      </c>
      <c r="F139" s="140" t="s">
        <v>292</v>
      </c>
      <c r="I139" s="133"/>
      <c r="J139" s="141">
        <f>BK139</f>
        <v>0</v>
      </c>
      <c r="L139" s="130"/>
      <c r="M139" s="135"/>
      <c r="P139" s="136">
        <f>SUM(P140:P143)</f>
        <v>0</v>
      </c>
      <c r="R139" s="136">
        <f>SUM(R140:R143)</f>
        <v>0</v>
      </c>
      <c r="T139" s="137">
        <f>SUM(T140:T143)</f>
        <v>0</v>
      </c>
      <c r="AR139" s="131" t="s">
        <v>81</v>
      </c>
      <c r="AT139" s="138" t="s">
        <v>73</v>
      </c>
      <c r="AU139" s="138" t="s">
        <v>81</v>
      </c>
      <c r="AY139" s="131" t="s">
        <v>143</v>
      </c>
      <c r="BK139" s="139">
        <f>SUM(BK140:BK143)</f>
        <v>0</v>
      </c>
    </row>
    <row r="140" spans="2:65" s="1" customFormat="1" ht="33" customHeight="1">
      <c r="B140" s="31"/>
      <c r="C140" s="142" t="s">
        <v>189</v>
      </c>
      <c r="D140" s="142" t="s">
        <v>145</v>
      </c>
      <c r="E140" s="143" t="s">
        <v>294</v>
      </c>
      <c r="F140" s="144" t="s">
        <v>295</v>
      </c>
      <c r="G140" s="145" t="s">
        <v>148</v>
      </c>
      <c r="H140" s="146">
        <v>494.57100000000003</v>
      </c>
      <c r="I140" s="147"/>
      <c r="J140" s="148">
        <f>ROUND(I140*H140,2)</f>
        <v>0</v>
      </c>
      <c r="K140" s="149"/>
      <c r="L140" s="31"/>
      <c r="M140" s="150" t="s">
        <v>1</v>
      </c>
      <c r="N140" s="151" t="s">
        <v>40</v>
      </c>
      <c r="P140" s="152">
        <f>O140*H140</f>
        <v>0</v>
      </c>
      <c r="Q140" s="152">
        <v>0</v>
      </c>
      <c r="R140" s="152">
        <f>Q140*H140</f>
        <v>0</v>
      </c>
      <c r="S140" s="152">
        <v>0</v>
      </c>
      <c r="T140" s="153">
        <f>S140*H140</f>
        <v>0</v>
      </c>
      <c r="AR140" s="154" t="s">
        <v>149</v>
      </c>
      <c r="AT140" s="154" t="s">
        <v>145</v>
      </c>
      <c r="AU140" s="154" t="s">
        <v>87</v>
      </c>
      <c r="AY140" s="16" t="s">
        <v>143</v>
      </c>
      <c r="BE140" s="155">
        <f>IF(N140="základná",J140,0)</f>
        <v>0</v>
      </c>
      <c r="BF140" s="155">
        <f>IF(N140="znížená",J140,0)</f>
        <v>0</v>
      </c>
      <c r="BG140" s="155">
        <f>IF(N140="zákl. prenesená",J140,0)</f>
        <v>0</v>
      </c>
      <c r="BH140" s="155">
        <f>IF(N140="zníž. prenesená",J140,0)</f>
        <v>0</v>
      </c>
      <c r="BI140" s="155">
        <f>IF(N140="nulová",J140,0)</f>
        <v>0</v>
      </c>
      <c r="BJ140" s="16" t="s">
        <v>87</v>
      </c>
      <c r="BK140" s="155">
        <f>ROUND(I140*H140,2)</f>
        <v>0</v>
      </c>
      <c r="BL140" s="16" t="s">
        <v>149</v>
      </c>
      <c r="BM140" s="154" t="s">
        <v>2181</v>
      </c>
    </row>
    <row r="141" spans="2:65" s="12" customFormat="1" ht="12">
      <c r="B141" s="156"/>
      <c r="D141" s="157" t="s">
        <v>167</v>
      </c>
      <c r="E141" s="158" t="s">
        <v>1</v>
      </c>
      <c r="F141" s="159" t="s">
        <v>635</v>
      </c>
      <c r="H141" s="158" t="s">
        <v>1</v>
      </c>
      <c r="I141" s="160"/>
      <c r="L141" s="156"/>
      <c r="M141" s="161"/>
      <c r="T141" s="162"/>
      <c r="AT141" s="158" t="s">
        <v>167</v>
      </c>
      <c r="AU141" s="158" t="s">
        <v>87</v>
      </c>
      <c r="AV141" s="12" t="s">
        <v>81</v>
      </c>
      <c r="AW141" s="12" t="s">
        <v>30</v>
      </c>
      <c r="AX141" s="12" t="s">
        <v>74</v>
      </c>
      <c r="AY141" s="158" t="s">
        <v>143</v>
      </c>
    </row>
    <row r="142" spans="2:65" s="13" customFormat="1" ht="12">
      <c r="B142" s="163"/>
      <c r="D142" s="157" t="s">
        <v>167</v>
      </c>
      <c r="E142" s="164" t="s">
        <v>1</v>
      </c>
      <c r="F142" s="165" t="s">
        <v>2182</v>
      </c>
      <c r="H142" s="166">
        <v>494.57100000000003</v>
      </c>
      <c r="I142" s="167"/>
      <c r="L142" s="163"/>
      <c r="M142" s="168"/>
      <c r="T142" s="169"/>
      <c r="AT142" s="164" t="s">
        <v>167</v>
      </c>
      <c r="AU142" s="164" t="s">
        <v>87</v>
      </c>
      <c r="AV142" s="13" t="s">
        <v>87</v>
      </c>
      <c r="AW142" s="13" t="s">
        <v>30</v>
      </c>
      <c r="AX142" s="13" t="s">
        <v>74</v>
      </c>
      <c r="AY142" s="164" t="s">
        <v>143</v>
      </c>
    </row>
    <row r="143" spans="2:65" s="14" customFormat="1" ht="12">
      <c r="B143" s="170"/>
      <c r="D143" s="157" t="s">
        <v>167</v>
      </c>
      <c r="E143" s="171" t="s">
        <v>1</v>
      </c>
      <c r="F143" s="172" t="s">
        <v>170</v>
      </c>
      <c r="H143" s="173">
        <v>494.57100000000003</v>
      </c>
      <c r="I143" s="174"/>
      <c r="L143" s="170"/>
      <c r="M143" s="175"/>
      <c r="T143" s="176"/>
      <c r="AT143" s="171" t="s">
        <v>167</v>
      </c>
      <c r="AU143" s="171" t="s">
        <v>87</v>
      </c>
      <c r="AV143" s="14" t="s">
        <v>149</v>
      </c>
      <c r="AW143" s="14" t="s">
        <v>30</v>
      </c>
      <c r="AX143" s="14" t="s">
        <v>81</v>
      </c>
      <c r="AY143" s="171" t="s">
        <v>143</v>
      </c>
    </row>
    <row r="144" spans="2:65" s="11" customFormat="1" ht="22.75" customHeight="1">
      <c r="B144" s="130"/>
      <c r="D144" s="131" t="s">
        <v>73</v>
      </c>
      <c r="E144" s="140" t="s">
        <v>163</v>
      </c>
      <c r="F144" s="140" t="s">
        <v>515</v>
      </c>
      <c r="I144" s="133"/>
      <c r="J144" s="141">
        <f>BK144</f>
        <v>0</v>
      </c>
      <c r="L144" s="130"/>
      <c r="M144" s="135"/>
      <c r="P144" s="136">
        <f>SUM(P145:P157)</f>
        <v>0</v>
      </c>
      <c r="R144" s="136">
        <f>SUM(R145:R157)</f>
        <v>450.95278347000004</v>
      </c>
      <c r="T144" s="137">
        <f>SUM(T145:T157)</f>
        <v>0</v>
      </c>
      <c r="AR144" s="131" t="s">
        <v>81</v>
      </c>
      <c r="AT144" s="138" t="s">
        <v>73</v>
      </c>
      <c r="AU144" s="138" t="s">
        <v>81</v>
      </c>
      <c r="AY144" s="131" t="s">
        <v>143</v>
      </c>
      <c r="BK144" s="139">
        <f>SUM(BK145:BK157)</f>
        <v>0</v>
      </c>
    </row>
    <row r="145" spans="2:65" s="1" customFormat="1" ht="33" customHeight="1">
      <c r="B145" s="31"/>
      <c r="C145" s="142" t="s">
        <v>193</v>
      </c>
      <c r="D145" s="142" t="s">
        <v>145</v>
      </c>
      <c r="E145" s="143" t="s">
        <v>2183</v>
      </c>
      <c r="F145" s="144" t="s">
        <v>2184</v>
      </c>
      <c r="G145" s="145" t="s">
        <v>148</v>
      </c>
      <c r="H145" s="146">
        <v>410.57100000000003</v>
      </c>
      <c r="I145" s="147"/>
      <c r="J145" s="148">
        <f>ROUND(I145*H145,2)</f>
        <v>0</v>
      </c>
      <c r="K145" s="149"/>
      <c r="L145" s="31"/>
      <c r="M145" s="150" t="s">
        <v>1</v>
      </c>
      <c r="N145" s="151" t="s">
        <v>40</v>
      </c>
      <c r="P145" s="152">
        <f>O145*H145</f>
        <v>0</v>
      </c>
      <c r="Q145" s="152">
        <v>0.19900000000000001</v>
      </c>
      <c r="R145" s="152">
        <f>Q145*H145</f>
        <v>81.703629000000006</v>
      </c>
      <c r="S145" s="152">
        <v>0</v>
      </c>
      <c r="T145" s="153">
        <f>S145*H145</f>
        <v>0</v>
      </c>
      <c r="AR145" s="154" t="s">
        <v>149</v>
      </c>
      <c r="AT145" s="154" t="s">
        <v>145</v>
      </c>
      <c r="AU145" s="154" t="s">
        <v>87</v>
      </c>
      <c r="AY145" s="16" t="s">
        <v>143</v>
      </c>
      <c r="BE145" s="155">
        <f>IF(N145="základná",J145,0)</f>
        <v>0</v>
      </c>
      <c r="BF145" s="155">
        <f>IF(N145="znížená",J145,0)</f>
        <v>0</v>
      </c>
      <c r="BG145" s="155">
        <f>IF(N145="zákl. prenesená",J145,0)</f>
        <v>0</v>
      </c>
      <c r="BH145" s="155">
        <f>IF(N145="zníž. prenesená",J145,0)</f>
        <v>0</v>
      </c>
      <c r="BI145" s="155">
        <f>IF(N145="nulová",J145,0)</f>
        <v>0</v>
      </c>
      <c r="BJ145" s="16" t="s">
        <v>87</v>
      </c>
      <c r="BK145" s="155">
        <f>ROUND(I145*H145,2)</f>
        <v>0</v>
      </c>
      <c r="BL145" s="16" t="s">
        <v>149</v>
      </c>
      <c r="BM145" s="154" t="s">
        <v>2185</v>
      </c>
    </row>
    <row r="146" spans="2:65" s="1" customFormat="1" ht="33" customHeight="1">
      <c r="B146" s="31"/>
      <c r="C146" s="142" t="s">
        <v>198</v>
      </c>
      <c r="D146" s="142" t="s">
        <v>145</v>
      </c>
      <c r="E146" s="143" t="s">
        <v>2186</v>
      </c>
      <c r="F146" s="144" t="s">
        <v>2187</v>
      </c>
      <c r="G146" s="145" t="s">
        <v>148</v>
      </c>
      <c r="H146" s="146">
        <v>410.57100000000003</v>
      </c>
      <c r="I146" s="147"/>
      <c r="J146" s="148">
        <f>ROUND(I146*H146,2)</f>
        <v>0</v>
      </c>
      <c r="K146" s="149"/>
      <c r="L146" s="31"/>
      <c r="M146" s="150" t="s">
        <v>1</v>
      </c>
      <c r="N146" s="151" t="s">
        <v>40</v>
      </c>
      <c r="P146" s="152">
        <f>O146*H146</f>
        <v>0</v>
      </c>
      <c r="Q146" s="152">
        <v>0.39800000000000002</v>
      </c>
      <c r="R146" s="152">
        <f>Q146*H146</f>
        <v>163.40725800000001</v>
      </c>
      <c r="S146" s="152">
        <v>0</v>
      </c>
      <c r="T146" s="153">
        <f>S146*H146</f>
        <v>0</v>
      </c>
      <c r="AR146" s="154" t="s">
        <v>149</v>
      </c>
      <c r="AT146" s="154" t="s">
        <v>145</v>
      </c>
      <c r="AU146" s="154" t="s">
        <v>87</v>
      </c>
      <c r="AY146" s="16" t="s">
        <v>143</v>
      </c>
      <c r="BE146" s="155">
        <f>IF(N146="základná",J146,0)</f>
        <v>0</v>
      </c>
      <c r="BF146" s="155">
        <f>IF(N146="znížená",J146,0)</f>
        <v>0</v>
      </c>
      <c r="BG146" s="155">
        <f>IF(N146="zákl. prenesená",J146,0)</f>
        <v>0</v>
      </c>
      <c r="BH146" s="155">
        <f>IF(N146="zníž. prenesená",J146,0)</f>
        <v>0</v>
      </c>
      <c r="BI146" s="155">
        <f>IF(N146="nulová",J146,0)</f>
        <v>0</v>
      </c>
      <c r="BJ146" s="16" t="s">
        <v>87</v>
      </c>
      <c r="BK146" s="155">
        <f>ROUND(I146*H146,2)</f>
        <v>0</v>
      </c>
      <c r="BL146" s="16" t="s">
        <v>149</v>
      </c>
      <c r="BM146" s="154" t="s">
        <v>2188</v>
      </c>
    </row>
    <row r="147" spans="2:65" s="1" customFormat="1" ht="24.25" customHeight="1">
      <c r="B147" s="31"/>
      <c r="C147" s="142" t="s">
        <v>205</v>
      </c>
      <c r="D147" s="142" t="s">
        <v>145</v>
      </c>
      <c r="E147" s="143" t="s">
        <v>2189</v>
      </c>
      <c r="F147" s="144" t="s">
        <v>2190</v>
      </c>
      <c r="G147" s="145" t="s">
        <v>148</v>
      </c>
      <c r="H147" s="146">
        <v>410.57100000000003</v>
      </c>
      <c r="I147" s="147"/>
      <c r="J147" s="148">
        <f>ROUND(I147*H147,2)</f>
        <v>0</v>
      </c>
      <c r="K147" s="149"/>
      <c r="L147" s="31"/>
      <c r="M147" s="150" t="s">
        <v>1</v>
      </c>
      <c r="N147" s="151" t="s">
        <v>40</v>
      </c>
      <c r="P147" s="152">
        <f>O147*H147</f>
        <v>0</v>
      </c>
      <c r="Q147" s="152">
        <v>0.18906999999999999</v>
      </c>
      <c r="R147" s="152">
        <f>Q147*H147</f>
        <v>77.626658969999994</v>
      </c>
      <c r="S147" s="152">
        <v>0</v>
      </c>
      <c r="T147" s="153">
        <f>S147*H147</f>
        <v>0</v>
      </c>
      <c r="AR147" s="154" t="s">
        <v>149</v>
      </c>
      <c r="AT147" s="154" t="s">
        <v>145</v>
      </c>
      <c r="AU147" s="154" t="s">
        <v>87</v>
      </c>
      <c r="AY147" s="16" t="s">
        <v>143</v>
      </c>
      <c r="BE147" s="155">
        <f>IF(N147="základná",J147,0)</f>
        <v>0</v>
      </c>
      <c r="BF147" s="155">
        <f>IF(N147="znížená",J147,0)</f>
        <v>0</v>
      </c>
      <c r="BG147" s="155">
        <f>IF(N147="zákl. prenesená",J147,0)</f>
        <v>0</v>
      </c>
      <c r="BH147" s="155">
        <f>IF(N147="zníž. prenesená",J147,0)</f>
        <v>0</v>
      </c>
      <c r="BI147" s="155">
        <f>IF(N147="nulová",J147,0)</f>
        <v>0</v>
      </c>
      <c r="BJ147" s="16" t="s">
        <v>87</v>
      </c>
      <c r="BK147" s="155">
        <f>ROUND(I147*H147,2)</f>
        <v>0</v>
      </c>
      <c r="BL147" s="16" t="s">
        <v>149</v>
      </c>
      <c r="BM147" s="154" t="s">
        <v>2191</v>
      </c>
    </row>
    <row r="148" spans="2:65" s="12" customFormat="1" ht="12">
      <c r="B148" s="156"/>
      <c r="D148" s="157" t="s">
        <v>167</v>
      </c>
      <c r="E148" s="158" t="s">
        <v>1</v>
      </c>
      <c r="F148" s="159" t="s">
        <v>168</v>
      </c>
      <c r="H148" s="158" t="s">
        <v>1</v>
      </c>
      <c r="I148" s="160"/>
      <c r="L148" s="156"/>
      <c r="M148" s="161"/>
      <c r="T148" s="162"/>
      <c r="AT148" s="158" t="s">
        <v>167</v>
      </c>
      <c r="AU148" s="158" t="s">
        <v>87</v>
      </c>
      <c r="AV148" s="12" t="s">
        <v>81</v>
      </c>
      <c r="AW148" s="12" t="s">
        <v>30</v>
      </c>
      <c r="AX148" s="12" t="s">
        <v>74</v>
      </c>
      <c r="AY148" s="158" t="s">
        <v>143</v>
      </c>
    </row>
    <row r="149" spans="2:65" s="13" customFormat="1" ht="12">
      <c r="B149" s="163"/>
      <c r="D149" s="157" t="s">
        <v>167</v>
      </c>
      <c r="E149" s="164" t="s">
        <v>1</v>
      </c>
      <c r="F149" s="165" t="s">
        <v>2192</v>
      </c>
      <c r="H149" s="166">
        <v>410.57100000000003</v>
      </c>
      <c r="I149" s="167"/>
      <c r="L149" s="163"/>
      <c r="M149" s="168"/>
      <c r="T149" s="169"/>
      <c r="AT149" s="164" t="s">
        <v>167</v>
      </c>
      <c r="AU149" s="164" t="s">
        <v>87</v>
      </c>
      <c r="AV149" s="13" t="s">
        <v>87</v>
      </c>
      <c r="AW149" s="13" t="s">
        <v>30</v>
      </c>
      <c r="AX149" s="13" t="s">
        <v>74</v>
      </c>
      <c r="AY149" s="164" t="s">
        <v>143</v>
      </c>
    </row>
    <row r="150" spans="2:65" s="14" customFormat="1" ht="12">
      <c r="B150" s="170"/>
      <c r="D150" s="157" t="s">
        <v>167</v>
      </c>
      <c r="E150" s="171" t="s">
        <v>1</v>
      </c>
      <c r="F150" s="172" t="s">
        <v>170</v>
      </c>
      <c r="H150" s="173">
        <v>410.57100000000003</v>
      </c>
      <c r="I150" s="174"/>
      <c r="L150" s="170"/>
      <c r="M150" s="175"/>
      <c r="T150" s="176"/>
      <c r="AT150" s="171" t="s">
        <v>167</v>
      </c>
      <c r="AU150" s="171" t="s">
        <v>87</v>
      </c>
      <c r="AV150" s="14" t="s">
        <v>149</v>
      </c>
      <c r="AW150" s="14" t="s">
        <v>30</v>
      </c>
      <c r="AX150" s="14" t="s">
        <v>81</v>
      </c>
      <c r="AY150" s="171" t="s">
        <v>143</v>
      </c>
    </row>
    <row r="151" spans="2:65" s="1" customFormat="1" ht="33" customHeight="1">
      <c r="B151" s="31"/>
      <c r="C151" s="142" t="s">
        <v>213</v>
      </c>
      <c r="D151" s="142" t="s">
        <v>145</v>
      </c>
      <c r="E151" s="143" t="s">
        <v>2193</v>
      </c>
      <c r="F151" s="144" t="s">
        <v>2194</v>
      </c>
      <c r="G151" s="145" t="s">
        <v>148</v>
      </c>
      <c r="H151" s="146">
        <v>84</v>
      </c>
      <c r="I151" s="147"/>
      <c r="J151" s="148">
        <f>ROUND(I151*H151,2)</f>
        <v>0</v>
      </c>
      <c r="K151" s="149"/>
      <c r="L151" s="31"/>
      <c r="M151" s="150" t="s">
        <v>1</v>
      </c>
      <c r="N151" s="151" t="s">
        <v>40</v>
      </c>
      <c r="P151" s="152">
        <f>O151*H151</f>
        <v>0</v>
      </c>
      <c r="Q151" s="152">
        <v>0.42614000000000002</v>
      </c>
      <c r="R151" s="152">
        <f>Q151*H151</f>
        <v>35.795760000000001</v>
      </c>
      <c r="S151" s="152">
        <v>0</v>
      </c>
      <c r="T151" s="153">
        <f>S151*H151</f>
        <v>0</v>
      </c>
      <c r="AR151" s="154" t="s">
        <v>149</v>
      </c>
      <c r="AT151" s="154" t="s">
        <v>145</v>
      </c>
      <c r="AU151" s="154" t="s">
        <v>87</v>
      </c>
      <c r="AY151" s="16" t="s">
        <v>143</v>
      </c>
      <c r="BE151" s="155">
        <f>IF(N151="základná",J151,0)</f>
        <v>0</v>
      </c>
      <c r="BF151" s="155">
        <f>IF(N151="znížená",J151,0)</f>
        <v>0</v>
      </c>
      <c r="BG151" s="155">
        <f>IF(N151="zákl. prenesená",J151,0)</f>
        <v>0</v>
      </c>
      <c r="BH151" s="155">
        <f>IF(N151="zníž. prenesená",J151,0)</f>
        <v>0</v>
      </c>
      <c r="BI151" s="155">
        <f>IF(N151="nulová",J151,0)</f>
        <v>0</v>
      </c>
      <c r="BJ151" s="16" t="s">
        <v>87</v>
      </c>
      <c r="BK151" s="155">
        <f>ROUND(I151*H151,2)</f>
        <v>0</v>
      </c>
      <c r="BL151" s="16" t="s">
        <v>149</v>
      </c>
      <c r="BM151" s="154" t="s">
        <v>2195</v>
      </c>
    </row>
    <row r="152" spans="2:65" s="12" customFormat="1" ht="12">
      <c r="B152" s="156"/>
      <c r="D152" s="157" t="s">
        <v>167</v>
      </c>
      <c r="E152" s="158" t="s">
        <v>1</v>
      </c>
      <c r="F152" s="159" t="s">
        <v>168</v>
      </c>
      <c r="H152" s="158" t="s">
        <v>1</v>
      </c>
      <c r="I152" s="160"/>
      <c r="L152" s="156"/>
      <c r="M152" s="161"/>
      <c r="T152" s="162"/>
      <c r="AT152" s="158" t="s">
        <v>167</v>
      </c>
      <c r="AU152" s="158" t="s">
        <v>87</v>
      </c>
      <c r="AV152" s="12" t="s">
        <v>81</v>
      </c>
      <c r="AW152" s="12" t="s">
        <v>30</v>
      </c>
      <c r="AX152" s="12" t="s">
        <v>74</v>
      </c>
      <c r="AY152" s="158" t="s">
        <v>143</v>
      </c>
    </row>
    <row r="153" spans="2:65" s="13" customFormat="1" ht="12">
      <c r="B153" s="163"/>
      <c r="D153" s="157" t="s">
        <v>167</v>
      </c>
      <c r="E153" s="164" t="s">
        <v>1</v>
      </c>
      <c r="F153" s="165" t="s">
        <v>2196</v>
      </c>
      <c r="H153" s="166">
        <v>84</v>
      </c>
      <c r="I153" s="167"/>
      <c r="L153" s="163"/>
      <c r="M153" s="168"/>
      <c r="T153" s="169"/>
      <c r="AT153" s="164" t="s">
        <v>167</v>
      </c>
      <c r="AU153" s="164" t="s">
        <v>87</v>
      </c>
      <c r="AV153" s="13" t="s">
        <v>87</v>
      </c>
      <c r="AW153" s="13" t="s">
        <v>30</v>
      </c>
      <c r="AX153" s="13" t="s">
        <v>74</v>
      </c>
      <c r="AY153" s="164" t="s">
        <v>143</v>
      </c>
    </row>
    <row r="154" spans="2:65" s="14" customFormat="1" ht="12">
      <c r="B154" s="170"/>
      <c r="D154" s="157" t="s">
        <v>167</v>
      </c>
      <c r="E154" s="171" t="s">
        <v>1</v>
      </c>
      <c r="F154" s="172" t="s">
        <v>170</v>
      </c>
      <c r="H154" s="173">
        <v>84</v>
      </c>
      <c r="I154" s="174"/>
      <c r="L154" s="170"/>
      <c r="M154" s="175"/>
      <c r="T154" s="176"/>
      <c r="AT154" s="171" t="s">
        <v>167</v>
      </c>
      <c r="AU154" s="171" t="s">
        <v>87</v>
      </c>
      <c r="AV154" s="14" t="s">
        <v>149</v>
      </c>
      <c r="AW154" s="14" t="s">
        <v>30</v>
      </c>
      <c r="AX154" s="14" t="s">
        <v>81</v>
      </c>
      <c r="AY154" s="171" t="s">
        <v>143</v>
      </c>
    </row>
    <row r="155" spans="2:65" s="1" customFormat="1" ht="37.75" customHeight="1">
      <c r="B155" s="31"/>
      <c r="C155" s="142" t="s">
        <v>293</v>
      </c>
      <c r="D155" s="142" t="s">
        <v>145</v>
      </c>
      <c r="E155" s="143" t="s">
        <v>2197</v>
      </c>
      <c r="F155" s="144" t="s">
        <v>2198</v>
      </c>
      <c r="G155" s="145" t="s">
        <v>148</v>
      </c>
      <c r="H155" s="146">
        <v>410.57100000000003</v>
      </c>
      <c r="I155" s="147"/>
      <c r="J155" s="148">
        <f>ROUND(I155*H155,2)</f>
        <v>0</v>
      </c>
      <c r="K155" s="149"/>
      <c r="L155" s="31"/>
      <c r="M155" s="150" t="s">
        <v>1</v>
      </c>
      <c r="N155" s="151" t="s">
        <v>40</v>
      </c>
      <c r="P155" s="152">
        <f>O155*H155</f>
        <v>0</v>
      </c>
      <c r="Q155" s="152">
        <v>9.2499999999999999E-2</v>
      </c>
      <c r="R155" s="152">
        <f>Q155*H155</f>
        <v>37.9778175</v>
      </c>
      <c r="S155" s="152">
        <v>0</v>
      </c>
      <c r="T155" s="153">
        <f>S155*H155</f>
        <v>0</v>
      </c>
      <c r="AR155" s="154" t="s">
        <v>149</v>
      </c>
      <c r="AT155" s="154" t="s">
        <v>145</v>
      </c>
      <c r="AU155" s="154" t="s">
        <v>87</v>
      </c>
      <c r="AY155" s="16" t="s">
        <v>143</v>
      </c>
      <c r="BE155" s="155">
        <f>IF(N155="základná",J155,0)</f>
        <v>0</v>
      </c>
      <c r="BF155" s="155">
        <f>IF(N155="znížená",J155,0)</f>
        <v>0</v>
      </c>
      <c r="BG155" s="155">
        <f>IF(N155="zákl. prenesená",J155,0)</f>
        <v>0</v>
      </c>
      <c r="BH155" s="155">
        <f>IF(N155="zníž. prenesená",J155,0)</f>
        <v>0</v>
      </c>
      <c r="BI155" s="155">
        <f>IF(N155="nulová",J155,0)</f>
        <v>0</v>
      </c>
      <c r="BJ155" s="16" t="s">
        <v>87</v>
      </c>
      <c r="BK155" s="155">
        <f>ROUND(I155*H155,2)</f>
        <v>0</v>
      </c>
      <c r="BL155" s="16" t="s">
        <v>149</v>
      </c>
      <c r="BM155" s="154" t="s">
        <v>2199</v>
      </c>
    </row>
    <row r="156" spans="2:65" s="1" customFormat="1" ht="24.25" customHeight="1">
      <c r="B156" s="31"/>
      <c r="C156" s="183" t="s">
        <v>298</v>
      </c>
      <c r="D156" s="183" t="s">
        <v>479</v>
      </c>
      <c r="E156" s="184" t="s">
        <v>2200</v>
      </c>
      <c r="F156" s="185" t="s">
        <v>2201</v>
      </c>
      <c r="G156" s="186" t="s">
        <v>148</v>
      </c>
      <c r="H156" s="187">
        <v>418.78199999999998</v>
      </c>
      <c r="I156" s="188"/>
      <c r="J156" s="189">
        <f>ROUND(I156*H156,2)</f>
        <v>0</v>
      </c>
      <c r="K156" s="190"/>
      <c r="L156" s="191"/>
      <c r="M156" s="192" t="s">
        <v>1</v>
      </c>
      <c r="N156" s="193" t="s">
        <v>40</v>
      </c>
      <c r="P156" s="152">
        <f>O156*H156</f>
        <v>0</v>
      </c>
      <c r="Q156" s="152">
        <v>0.13</v>
      </c>
      <c r="R156" s="152">
        <f>Q156*H156</f>
        <v>54.441659999999999</v>
      </c>
      <c r="S156" s="152">
        <v>0</v>
      </c>
      <c r="T156" s="153">
        <f>S156*H156</f>
        <v>0</v>
      </c>
      <c r="AR156" s="154" t="s">
        <v>181</v>
      </c>
      <c r="AT156" s="154" t="s">
        <v>479</v>
      </c>
      <c r="AU156" s="154" t="s">
        <v>87</v>
      </c>
      <c r="AY156" s="16" t="s">
        <v>143</v>
      </c>
      <c r="BE156" s="155">
        <f>IF(N156="základná",J156,0)</f>
        <v>0</v>
      </c>
      <c r="BF156" s="155">
        <f>IF(N156="znížená",J156,0)</f>
        <v>0</v>
      </c>
      <c r="BG156" s="155">
        <f>IF(N156="zákl. prenesená",J156,0)</f>
        <v>0</v>
      </c>
      <c r="BH156" s="155">
        <f>IF(N156="zníž. prenesená",J156,0)</f>
        <v>0</v>
      </c>
      <c r="BI156" s="155">
        <f>IF(N156="nulová",J156,0)</f>
        <v>0</v>
      </c>
      <c r="BJ156" s="16" t="s">
        <v>87</v>
      </c>
      <c r="BK156" s="155">
        <f>ROUND(I156*H156,2)</f>
        <v>0</v>
      </c>
      <c r="BL156" s="16" t="s">
        <v>149</v>
      </c>
      <c r="BM156" s="154" t="s">
        <v>2202</v>
      </c>
    </row>
    <row r="157" spans="2:65" s="13" customFormat="1" ht="12">
      <c r="B157" s="163"/>
      <c r="D157" s="157" t="s">
        <v>167</v>
      </c>
      <c r="F157" s="165" t="s">
        <v>2203</v>
      </c>
      <c r="H157" s="166">
        <v>418.78199999999998</v>
      </c>
      <c r="I157" s="167"/>
      <c r="L157" s="163"/>
      <c r="M157" s="168"/>
      <c r="T157" s="169"/>
      <c r="AT157" s="164" t="s">
        <v>167</v>
      </c>
      <c r="AU157" s="164" t="s">
        <v>87</v>
      </c>
      <c r="AV157" s="13" t="s">
        <v>87</v>
      </c>
      <c r="AW157" s="13" t="s">
        <v>4</v>
      </c>
      <c r="AX157" s="13" t="s">
        <v>81</v>
      </c>
      <c r="AY157" s="164" t="s">
        <v>143</v>
      </c>
    </row>
    <row r="158" spans="2:65" s="11" customFormat="1" ht="22.75" customHeight="1">
      <c r="B158" s="130"/>
      <c r="D158" s="131" t="s">
        <v>73</v>
      </c>
      <c r="E158" s="140" t="s">
        <v>157</v>
      </c>
      <c r="F158" s="140" t="s">
        <v>158</v>
      </c>
      <c r="I158" s="133"/>
      <c r="J158" s="141">
        <f>BK158</f>
        <v>0</v>
      </c>
      <c r="L158" s="130"/>
      <c r="M158" s="135"/>
      <c r="P158" s="136">
        <f>SUM(P159:P178)</f>
        <v>0</v>
      </c>
      <c r="R158" s="136">
        <f>SUM(R159:R178)</f>
        <v>38.489201000000001</v>
      </c>
      <c r="T158" s="137">
        <f>SUM(T159:T178)</f>
        <v>0</v>
      </c>
      <c r="AR158" s="131" t="s">
        <v>81</v>
      </c>
      <c r="AT158" s="138" t="s">
        <v>73</v>
      </c>
      <c r="AU158" s="138" t="s">
        <v>81</v>
      </c>
      <c r="AY158" s="131" t="s">
        <v>143</v>
      </c>
      <c r="BK158" s="139">
        <f>SUM(BK159:BK178)</f>
        <v>0</v>
      </c>
    </row>
    <row r="159" spans="2:65" s="1" customFormat="1" ht="33" customHeight="1">
      <c r="B159" s="31"/>
      <c r="C159" s="142" t="s">
        <v>306</v>
      </c>
      <c r="D159" s="142" t="s">
        <v>145</v>
      </c>
      <c r="E159" s="143" t="s">
        <v>2204</v>
      </c>
      <c r="F159" s="144" t="s">
        <v>2205</v>
      </c>
      <c r="G159" s="145" t="s">
        <v>558</v>
      </c>
      <c r="H159" s="146">
        <v>42.5</v>
      </c>
      <c r="I159" s="147"/>
      <c r="J159" s="148">
        <f>ROUND(I159*H159,2)</f>
        <v>0</v>
      </c>
      <c r="K159" s="149"/>
      <c r="L159" s="31"/>
      <c r="M159" s="150" t="s">
        <v>1</v>
      </c>
      <c r="N159" s="151" t="s">
        <v>40</v>
      </c>
      <c r="P159" s="152">
        <f>O159*H159</f>
        <v>0</v>
      </c>
      <c r="Q159" s="152">
        <v>6.9999999999999994E-5</v>
      </c>
      <c r="R159" s="152">
        <f>Q159*H159</f>
        <v>2.9749999999999998E-3</v>
      </c>
      <c r="S159" s="152">
        <v>0</v>
      </c>
      <c r="T159" s="153">
        <f>S159*H159</f>
        <v>0</v>
      </c>
      <c r="AR159" s="154" t="s">
        <v>149</v>
      </c>
      <c r="AT159" s="154" t="s">
        <v>145</v>
      </c>
      <c r="AU159" s="154" t="s">
        <v>87</v>
      </c>
      <c r="AY159" s="16" t="s">
        <v>143</v>
      </c>
      <c r="BE159" s="155">
        <f>IF(N159="základná",J159,0)</f>
        <v>0</v>
      </c>
      <c r="BF159" s="155">
        <f>IF(N159="znížená",J159,0)</f>
        <v>0</v>
      </c>
      <c r="BG159" s="155">
        <f>IF(N159="zákl. prenesená",J159,0)</f>
        <v>0</v>
      </c>
      <c r="BH159" s="155">
        <f>IF(N159="zníž. prenesená",J159,0)</f>
        <v>0</v>
      </c>
      <c r="BI159" s="155">
        <f>IF(N159="nulová",J159,0)</f>
        <v>0</v>
      </c>
      <c r="BJ159" s="16" t="s">
        <v>87</v>
      </c>
      <c r="BK159" s="155">
        <f>ROUND(I159*H159,2)</f>
        <v>0</v>
      </c>
      <c r="BL159" s="16" t="s">
        <v>149</v>
      </c>
      <c r="BM159" s="154" t="s">
        <v>2206</v>
      </c>
    </row>
    <row r="160" spans="2:65" s="12" customFormat="1" ht="12">
      <c r="B160" s="156"/>
      <c r="D160" s="157" t="s">
        <v>167</v>
      </c>
      <c r="E160" s="158" t="s">
        <v>1</v>
      </c>
      <c r="F160" s="159" t="s">
        <v>168</v>
      </c>
      <c r="H160" s="158" t="s">
        <v>1</v>
      </c>
      <c r="I160" s="160"/>
      <c r="L160" s="156"/>
      <c r="M160" s="161"/>
      <c r="T160" s="162"/>
      <c r="AT160" s="158" t="s">
        <v>167</v>
      </c>
      <c r="AU160" s="158" t="s">
        <v>87</v>
      </c>
      <c r="AV160" s="12" t="s">
        <v>81</v>
      </c>
      <c r="AW160" s="12" t="s">
        <v>30</v>
      </c>
      <c r="AX160" s="12" t="s">
        <v>74</v>
      </c>
      <c r="AY160" s="158" t="s">
        <v>143</v>
      </c>
    </row>
    <row r="161" spans="2:65" s="13" customFormat="1" ht="12">
      <c r="B161" s="163"/>
      <c r="D161" s="157" t="s">
        <v>167</v>
      </c>
      <c r="E161" s="164" t="s">
        <v>1</v>
      </c>
      <c r="F161" s="165" t="s">
        <v>2207</v>
      </c>
      <c r="H161" s="166">
        <v>42.5</v>
      </c>
      <c r="I161" s="167"/>
      <c r="L161" s="163"/>
      <c r="M161" s="168"/>
      <c r="T161" s="169"/>
      <c r="AT161" s="164" t="s">
        <v>167</v>
      </c>
      <c r="AU161" s="164" t="s">
        <v>87</v>
      </c>
      <c r="AV161" s="13" t="s">
        <v>87</v>
      </c>
      <c r="AW161" s="13" t="s">
        <v>30</v>
      </c>
      <c r="AX161" s="13" t="s">
        <v>74</v>
      </c>
      <c r="AY161" s="164" t="s">
        <v>143</v>
      </c>
    </row>
    <row r="162" spans="2:65" s="14" customFormat="1" ht="12">
      <c r="B162" s="170"/>
      <c r="D162" s="157" t="s">
        <v>167</v>
      </c>
      <c r="E162" s="171" t="s">
        <v>1</v>
      </c>
      <c r="F162" s="172" t="s">
        <v>170</v>
      </c>
      <c r="H162" s="173">
        <v>42.5</v>
      </c>
      <c r="I162" s="174"/>
      <c r="L162" s="170"/>
      <c r="M162" s="175"/>
      <c r="T162" s="176"/>
      <c r="AT162" s="171" t="s">
        <v>167</v>
      </c>
      <c r="AU162" s="171" t="s">
        <v>87</v>
      </c>
      <c r="AV162" s="14" t="s">
        <v>149</v>
      </c>
      <c r="AW162" s="14" t="s">
        <v>30</v>
      </c>
      <c r="AX162" s="14" t="s">
        <v>81</v>
      </c>
      <c r="AY162" s="171" t="s">
        <v>143</v>
      </c>
    </row>
    <row r="163" spans="2:65" s="1" customFormat="1" ht="16.5" customHeight="1">
      <c r="B163" s="31"/>
      <c r="C163" s="142" t="s">
        <v>311</v>
      </c>
      <c r="D163" s="142" t="s">
        <v>145</v>
      </c>
      <c r="E163" s="143" t="s">
        <v>2208</v>
      </c>
      <c r="F163" s="144" t="s">
        <v>2209</v>
      </c>
      <c r="G163" s="145" t="s">
        <v>558</v>
      </c>
      <c r="H163" s="146">
        <v>66</v>
      </c>
      <c r="I163" s="147"/>
      <c r="J163" s="148">
        <f>ROUND(I163*H163,2)</f>
        <v>0</v>
      </c>
      <c r="K163" s="149"/>
      <c r="L163" s="31"/>
      <c r="M163" s="150" t="s">
        <v>1</v>
      </c>
      <c r="N163" s="151" t="s">
        <v>40</v>
      </c>
      <c r="P163" s="152">
        <f>O163*H163</f>
        <v>0</v>
      </c>
      <c r="Q163" s="152">
        <v>2.5000000000000001E-4</v>
      </c>
      <c r="R163" s="152">
        <f>Q163*H163</f>
        <v>1.6500000000000001E-2</v>
      </c>
      <c r="S163" s="152">
        <v>0</v>
      </c>
      <c r="T163" s="153">
        <f>S163*H163</f>
        <v>0</v>
      </c>
      <c r="AR163" s="154" t="s">
        <v>149</v>
      </c>
      <c r="AT163" s="154" t="s">
        <v>145</v>
      </c>
      <c r="AU163" s="154" t="s">
        <v>87</v>
      </c>
      <c r="AY163" s="16" t="s">
        <v>143</v>
      </c>
      <c r="BE163" s="155">
        <f>IF(N163="základná",J163,0)</f>
        <v>0</v>
      </c>
      <c r="BF163" s="155">
        <f>IF(N163="znížená",J163,0)</f>
        <v>0</v>
      </c>
      <c r="BG163" s="155">
        <f>IF(N163="zákl. prenesená",J163,0)</f>
        <v>0</v>
      </c>
      <c r="BH163" s="155">
        <f>IF(N163="zníž. prenesená",J163,0)</f>
        <v>0</v>
      </c>
      <c r="BI163" s="155">
        <f>IF(N163="nulová",J163,0)</f>
        <v>0</v>
      </c>
      <c r="BJ163" s="16" t="s">
        <v>87</v>
      </c>
      <c r="BK163" s="155">
        <f>ROUND(I163*H163,2)</f>
        <v>0</v>
      </c>
      <c r="BL163" s="16" t="s">
        <v>149</v>
      </c>
      <c r="BM163" s="154" t="s">
        <v>2210</v>
      </c>
    </row>
    <row r="164" spans="2:65" s="12" customFormat="1" ht="12">
      <c r="B164" s="156"/>
      <c r="D164" s="157" t="s">
        <v>167</v>
      </c>
      <c r="E164" s="158" t="s">
        <v>1</v>
      </c>
      <c r="F164" s="159" t="s">
        <v>168</v>
      </c>
      <c r="H164" s="158" t="s">
        <v>1</v>
      </c>
      <c r="I164" s="160"/>
      <c r="L164" s="156"/>
      <c r="M164" s="161"/>
      <c r="T164" s="162"/>
      <c r="AT164" s="158" t="s">
        <v>167</v>
      </c>
      <c r="AU164" s="158" t="s">
        <v>87</v>
      </c>
      <c r="AV164" s="12" t="s">
        <v>81</v>
      </c>
      <c r="AW164" s="12" t="s">
        <v>30</v>
      </c>
      <c r="AX164" s="12" t="s">
        <v>74</v>
      </c>
      <c r="AY164" s="158" t="s">
        <v>143</v>
      </c>
    </row>
    <row r="165" spans="2:65" s="13" customFormat="1" ht="12">
      <c r="B165" s="163"/>
      <c r="D165" s="157" t="s">
        <v>167</v>
      </c>
      <c r="E165" s="164" t="s">
        <v>1</v>
      </c>
      <c r="F165" s="165" t="s">
        <v>2211</v>
      </c>
      <c r="H165" s="166">
        <v>66</v>
      </c>
      <c r="I165" s="167"/>
      <c r="L165" s="163"/>
      <c r="M165" s="168"/>
      <c r="T165" s="169"/>
      <c r="AT165" s="164" t="s">
        <v>167</v>
      </c>
      <c r="AU165" s="164" t="s">
        <v>87</v>
      </c>
      <c r="AV165" s="13" t="s">
        <v>87</v>
      </c>
      <c r="AW165" s="13" t="s">
        <v>30</v>
      </c>
      <c r="AX165" s="13" t="s">
        <v>74</v>
      </c>
      <c r="AY165" s="164" t="s">
        <v>143</v>
      </c>
    </row>
    <row r="166" spans="2:65" s="14" customFormat="1" ht="12">
      <c r="B166" s="170"/>
      <c r="D166" s="157" t="s">
        <v>167</v>
      </c>
      <c r="E166" s="171" t="s">
        <v>1</v>
      </c>
      <c r="F166" s="172" t="s">
        <v>170</v>
      </c>
      <c r="H166" s="173">
        <v>66</v>
      </c>
      <c r="I166" s="174"/>
      <c r="L166" s="170"/>
      <c r="M166" s="175"/>
      <c r="T166" s="176"/>
      <c r="AT166" s="171" t="s">
        <v>167</v>
      </c>
      <c r="AU166" s="171" t="s">
        <v>87</v>
      </c>
      <c r="AV166" s="14" t="s">
        <v>149</v>
      </c>
      <c r="AW166" s="14" t="s">
        <v>30</v>
      </c>
      <c r="AX166" s="14" t="s">
        <v>81</v>
      </c>
      <c r="AY166" s="171" t="s">
        <v>143</v>
      </c>
    </row>
    <row r="167" spans="2:65" s="1" customFormat="1" ht="33" customHeight="1">
      <c r="B167" s="31"/>
      <c r="C167" s="142" t="s">
        <v>316</v>
      </c>
      <c r="D167" s="142" t="s">
        <v>145</v>
      </c>
      <c r="E167" s="143" t="s">
        <v>2212</v>
      </c>
      <c r="F167" s="144" t="s">
        <v>2213</v>
      </c>
      <c r="G167" s="145" t="s">
        <v>558</v>
      </c>
      <c r="H167" s="146">
        <v>173.67</v>
      </c>
      <c r="I167" s="147"/>
      <c r="J167" s="148">
        <f>ROUND(I167*H167,2)</f>
        <v>0</v>
      </c>
      <c r="K167" s="149"/>
      <c r="L167" s="31"/>
      <c r="M167" s="150" t="s">
        <v>1</v>
      </c>
      <c r="N167" s="151" t="s">
        <v>40</v>
      </c>
      <c r="P167" s="152">
        <f>O167*H167</f>
        <v>0</v>
      </c>
      <c r="Q167" s="152">
        <v>0.15112999999999999</v>
      </c>
      <c r="R167" s="152">
        <f>Q167*H167</f>
        <v>26.246747099999997</v>
      </c>
      <c r="S167" s="152">
        <v>0</v>
      </c>
      <c r="T167" s="153">
        <f>S167*H167</f>
        <v>0</v>
      </c>
      <c r="AR167" s="154" t="s">
        <v>149</v>
      </c>
      <c r="AT167" s="154" t="s">
        <v>145</v>
      </c>
      <c r="AU167" s="154" t="s">
        <v>87</v>
      </c>
      <c r="AY167" s="16" t="s">
        <v>143</v>
      </c>
      <c r="BE167" s="155">
        <f>IF(N167="základná",J167,0)</f>
        <v>0</v>
      </c>
      <c r="BF167" s="155">
        <f>IF(N167="znížená",J167,0)</f>
        <v>0</v>
      </c>
      <c r="BG167" s="155">
        <f>IF(N167="zákl. prenesená",J167,0)</f>
        <v>0</v>
      </c>
      <c r="BH167" s="155">
        <f>IF(N167="zníž. prenesená",J167,0)</f>
        <v>0</v>
      </c>
      <c r="BI167" s="155">
        <f>IF(N167="nulová",J167,0)</f>
        <v>0</v>
      </c>
      <c r="BJ167" s="16" t="s">
        <v>87</v>
      </c>
      <c r="BK167" s="155">
        <f>ROUND(I167*H167,2)</f>
        <v>0</v>
      </c>
      <c r="BL167" s="16" t="s">
        <v>149</v>
      </c>
      <c r="BM167" s="154" t="s">
        <v>2214</v>
      </c>
    </row>
    <row r="168" spans="2:65" s="12" customFormat="1" ht="12">
      <c r="B168" s="156"/>
      <c r="D168" s="157" t="s">
        <v>167</v>
      </c>
      <c r="E168" s="158" t="s">
        <v>1</v>
      </c>
      <c r="F168" s="159" t="s">
        <v>635</v>
      </c>
      <c r="H168" s="158" t="s">
        <v>1</v>
      </c>
      <c r="I168" s="160"/>
      <c r="L168" s="156"/>
      <c r="M168" s="161"/>
      <c r="T168" s="162"/>
      <c r="AT168" s="158" t="s">
        <v>167</v>
      </c>
      <c r="AU168" s="158" t="s">
        <v>87</v>
      </c>
      <c r="AV168" s="12" t="s">
        <v>81</v>
      </c>
      <c r="AW168" s="12" t="s">
        <v>30</v>
      </c>
      <c r="AX168" s="12" t="s">
        <v>74</v>
      </c>
      <c r="AY168" s="158" t="s">
        <v>143</v>
      </c>
    </row>
    <row r="169" spans="2:65" s="13" customFormat="1" ht="24">
      <c r="B169" s="163"/>
      <c r="D169" s="157" t="s">
        <v>167</v>
      </c>
      <c r="E169" s="164" t="s">
        <v>1</v>
      </c>
      <c r="F169" s="165" t="s">
        <v>2215</v>
      </c>
      <c r="H169" s="166">
        <v>173.67</v>
      </c>
      <c r="I169" s="167"/>
      <c r="L169" s="163"/>
      <c r="M169" s="168"/>
      <c r="T169" s="169"/>
      <c r="AT169" s="164" t="s">
        <v>167</v>
      </c>
      <c r="AU169" s="164" t="s">
        <v>87</v>
      </c>
      <c r="AV169" s="13" t="s">
        <v>87</v>
      </c>
      <c r="AW169" s="13" t="s">
        <v>30</v>
      </c>
      <c r="AX169" s="13" t="s">
        <v>74</v>
      </c>
      <c r="AY169" s="164" t="s">
        <v>143</v>
      </c>
    </row>
    <row r="170" spans="2:65" s="14" customFormat="1" ht="12">
      <c r="B170" s="170"/>
      <c r="D170" s="157" t="s">
        <v>167</v>
      </c>
      <c r="E170" s="171" t="s">
        <v>1</v>
      </c>
      <c r="F170" s="172" t="s">
        <v>170</v>
      </c>
      <c r="H170" s="173">
        <v>173.67</v>
      </c>
      <c r="I170" s="174"/>
      <c r="L170" s="170"/>
      <c r="M170" s="175"/>
      <c r="T170" s="176"/>
      <c r="AT170" s="171" t="s">
        <v>167</v>
      </c>
      <c r="AU170" s="171" t="s">
        <v>87</v>
      </c>
      <c r="AV170" s="14" t="s">
        <v>149</v>
      </c>
      <c r="AW170" s="14" t="s">
        <v>30</v>
      </c>
      <c r="AX170" s="14" t="s">
        <v>81</v>
      </c>
      <c r="AY170" s="171" t="s">
        <v>143</v>
      </c>
    </row>
    <row r="171" spans="2:65" s="1" customFormat="1" ht="24.25" customHeight="1">
      <c r="B171" s="31"/>
      <c r="C171" s="183" t="s">
        <v>320</v>
      </c>
      <c r="D171" s="183" t="s">
        <v>479</v>
      </c>
      <c r="E171" s="184" t="s">
        <v>2216</v>
      </c>
      <c r="F171" s="185" t="s">
        <v>2217</v>
      </c>
      <c r="G171" s="186" t="s">
        <v>196</v>
      </c>
      <c r="H171" s="187">
        <v>175.40700000000001</v>
      </c>
      <c r="I171" s="188"/>
      <c r="J171" s="189">
        <f>ROUND(I171*H171,2)</f>
        <v>0</v>
      </c>
      <c r="K171" s="190"/>
      <c r="L171" s="191"/>
      <c r="M171" s="192" t="s">
        <v>1</v>
      </c>
      <c r="N171" s="193" t="s">
        <v>40</v>
      </c>
      <c r="P171" s="152">
        <f>O171*H171</f>
        <v>0</v>
      </c>
      <c r="Q171" s="152">
        <v>5.1700000000000003E-2</v>
      </c>
      <c r="R171" s="152">
        <f>Q171*H171</f>
        <v>9.0685419000000014</v>
      </c>
      <c r="S171" s="152">
        <v>0</v>
      </c>
      <c r="T171" s="153">
        <f>S171*H171</f>
        <v>0</v>
      </c>
      <c r="AR171" s="154" t="s">
        <v>181</v>
      </c>
      <c r="AT171" s="154" t="s">
        <v>479</v>
      </c>
      <c r="AU171" s="154" t="s">
        <v>87</v>
      </c>
      <c r="AY171" s="16" t="s">
        <v>143</v>
      </c>
      <c r="BE171" s="155">
        <f>IF(N171="základná",J171,0)</f>
        <v>0</v>
      </c>
      <c r="BF171" s="155">
        <f>IF(N171="znížená",J171,0)</f>
        <v>0</v>
      </c>
      <c r="BG171" s="155">
        <f>IF(N171="zákl. prenesená",J171,0)</f>
        <v>0</v>
      </c>
      <c r="BH171" s="155">
        <f>IF(N171="zníž. prenesená",J171,0)</f>
        <v>0</v>
      </c>
      <c r="BI171" s="155">
        <f>IF(N171="nulová",J171,0)</f>
        <v>0</v>
      </c>
      <c r="BJ171" s="16" t="s">
        <v>87</v>
      </c>
      <c r="BK171" s="155">
        <f>ROUND(I171*H171,2)</f>
        <v>0</v>
      </c>
      <c r="BL171" s="16" t="s">
        <v>149</v>
      </c>
      <c r="BM171" s="154" t="s">
        <v>2218</v>
      </c>
    </row>
    <row r="172" spans="2:65" s="13" customFormat="1" ht="12">
      <c r="B172" s="163"/>
      <c r="D172" s="157" t="s">
        <v>167</v>
      </c>
      <c r="F172" s="165" t="s">
        <v>2219</v>
      </c>
      <c r="H172" s="166">
        <v>175.40700000000001</v>
      </c>
      <c r="I172" s="167"/>
      <c r="L172" s="163"/>
      <c r="M172" s="168"/>
      <c r="T172" s="169"/>
      <c r="AT172" s="164" t="s">
        <v>167</v>
      </c>
      <c r="AU172" s="164" t="s">
        <v>87</v>
      </c>
      <c r="AV172" s="13" t="s">
        <v>87</v>
      </c>
      <c r="AW172" s="13" t="s">
        <v>4</v>
      </c>
      <c r="AX172" s="13" t="s">
        <v>81</v>
      </c>
      <c r="AY172" s="164" t="s">
        <v>143</v>
      </c>
    </row>
    <row r="173" spans="2:65" s="1" customFormat="1" ht="37.75" customHeight="1">
      <c r="B173" s="31"/>
      <c r="C173" s="142" t="s">
        <v>325</v>
      </c>
      <c r="D173" s="142" t="s">
        <v>145</v>
      </c>
      <c r="E173" s="143" t="s">
        <v>2220</v>
      </c>
      <c r="F173" s="144" t="s">
        <v>2221</v>
      </c>
      <c r="G173" s="145" t="s">
        <v>558</v>
      </c>
      <c r="H173" s="146">
        <v>25.8</v>
      </c>
      <c r="I173" s="147"/>
      <c r="J173" s="148">
        <f>ROUND(I173*H173,2)</f>
        <v>0</v>
      </c>
      <c r="K173" s="149"/>
      <c r="L173" s="31"/>
      <c r="M173" s="150" t="s">
        <v>1</v>
      </c>
      <c r="N173" s="151" t="s">
        <v>40</v>
      </c>
      <c r="P173" s="152">
        <f>O173*H173</f>
        <v>0</v>
      </c>
      <c r="Q173" s="152">
        <v>9.8530000000000006E-2</v>
      </c>
      <c r="R173" s="152">
        <f>Q173*H173</f>
        <v>2.5420740000000004</v>
      </c>
      <c r="S173" s="152">
        <v>0</v>
      </c>
      <c r="T173" s="153">
        <f>S173*H173</f>
        <v>0</v>
      </c>
      <c r="AR173" s="154" t="s">
        <v>149</v>
      </c>
      <c r="AT173" s="154" t="s">
        <v>145</v>
      </c>
      <c r="AU173" s="154" t="s">
        <v>87</v>
      </c>
      <c r="AY173" s="16" t="s">
        <v>143</v>
      </c>
      <c r="BE173" s="155">
        <f>IF(N173="základná",J173,0)</f>
        <v>0</v>
      </c>
      <c r="BF173" s="155">
        <f>IF(N173="znížená",J173,0)</f>
        <v>0</v>
      </c>
      <c r="BG173" s="155">
        <f>IF(N173="zákl. prenesená",J173,0)</f>
        <v>0</v>
      </c>
      <c r="BH173" s="155">
        <f>IF(N173="zníž. prenesená",J173,0)</f>
        <v>0</v>
      </c>
      <c r="BI173" s="155">
        <f>IF(N173="nulová",J173,0)</f>
        <v>0</v>
      </c>
      <c r="BJ173" s="16" t="s">
        <v>87</v>
      </c>
      <c r="BK173" s="155">
        <f>ROUND(I173*H173,2)</f>
        <v>0</v>
      </c>
      <c r="BL173" s="16" t="s">
        <v>149</v>
      </c>
      <c r="BM173" s="154" t="s">
        <v>2222</v>
      </c>
    </row>
    <row r="174" spans="2:65" s="12" customFormat="1" ht="12">
      <c r="B174" s="156"/>
      <c r="D174" s="157" t="s">
        <v>167</v>
      </c>
      <c r="E174" s="158" t="s">
        <v>1</v>
      </c>
      <c r="F174" s="159" t="s">
        <v>168</v>
      </c>
      <c r="H174" s="158" t="s">
        <v>1</v>
      </c>
      <c r="I174" s="160"/>
      <c r="L174" s="156"/>
      <c r="M174" s="161"/>
      <c r="T174" s="162"/>
      <c r="AT174" s="158" t="s">
        <v>167</v>
      </c>
      <c r="AU174" s="158" t="s">
        <v>87</v>
      </c>
      <c r="AV174" s="12" t="s">
        <v>81</v>
      </c>
      <c r="AW174" s="12" t="s">
        <v>30</v>
      </c>
      <c r="AX174" s="12" t="s">
        <v>74</v>
      </c>
      <c r="AY174" s="158" t="s">
        <v>143</v>
      </c>
    </row>
    <row r="175" spans="2:65" s="13" customFormat="1" ht="12">
      <c r="B175" s="163"/>
      <c r="D175" s="157" t="s">
        <v>167</v>
      </c>
      <c r="E175" s="164" t="s">
        <v>1</v>
      </c>
      <c r="F175" s="165" t="s">
        <v>2223</v>
      </c>
      <c r="H175" s="166">
        <v>25.8</v>
      </c>
      <c r="I175" s="167"/>
      <c r="L175" s="163"/>
      <c r="M175" s="168"/>
      <c r="T175" s="169"/>
      <c r="AT175" s="164" t="s">
        <v>167</v>
      </c>
      <c r="AU175" s="164" t="s">
        <v>87</v>
      </c>
      <c r="AV175" s="13" t="s">
        <v>87</v>
      </c>
      <c r="AW175" s="13" t="s">
        <v>30</v>
      </c>
      <c r="AX175" s="13" t="s">
        <v>74</v>
      </c>
      <c r="AY175" s="164" t="s">
        <v>143</v>
      </c>
    </row>
    <row r="176" spans="2:65" s="14" customFormat="1" ht="12">
      <c r="B176" s="170"/>
      <c r="D176" s="157" t="s">
        <v>167</v>
      </c>
      <c r="E176" s="171" t="s">
        <v>1</v>
      </c>
      <c r="F176" s="172" t="s">
        <v>170</v>
      </c>
      <c r="H176" s="173">
        <v>25.8</v>
      </c>
      <c r="I176" s="174"/>
      <c r="L176" s="170"/>
      <c r="M176" s="175"/>
      <c r="T176" s="176"/>
      <c r="AT176" s="171" t="s">
        <v>167</v>
      </c>
      <c r="AU176" s="171" t="s">
        <v>87</v>
      </c>
      <c r="AV176" s="14" t="s">
        <v>149</v>
      </c>
      <c r="AW176" s="14" t="s">
        <v>30</v>
      </c>
      <c r="AX176" s="14" t="s">
        <v>81</v>
      </c>
      <c r="AY176" s="171" t="s">
        <v>143</v>
      </c>
    </row>
    <row r="177" spans="2:65" s="1" customFormat="1" ht="21.75" customHeight="1">
      <c r="B177" s="31"/>
      <c r="C177" s="183" t="s">
        <v>330</v>
      </c>
      <c r="D177" s="183" t="s">
        <v>479</v>
      </c>
      <c r="E177" s="184" t="s">
        <v>658</v>
      </c>
      <c r="F177" s="185" t="s">
        <v>659</v>
      </c>
      <c r="G177" s="186" t="s">
        <v>196</v>
      </c>
      <c r="H177" s="187">
        <v>26.058</v>
      </c>
      <c r="I177" s="188"/>
      <c r="J177" s="189">
        <f>ROUND(I177*H177,2)</f>
        <v>0</v>
      </c>
      <c r="K177" s="190"/>
      <c r="L177" s="191"/>
      <c r="M177" s="192" t="s">
        <v>1</v>
      </c>
      <c r="N177" s="193" t="s">
        <v>40</v>
      </c>
      <c r="P177" s="152">
        <f>O177*H177</f>
        <v>0</v>
      </c>
      <c r="Q177" s="152">
        <v>2.35E-2</v>
      </c>
      <c r="R177" s="152">
        <f>Q177*H177</f>
        <v>0.61236299999999999</v>
      </c>
      <c r="S177" s="152">
        <v>0</v>
      </c>
      <c r="T177" s="153">
        <f>S177*H177</f>
        <v>0</v>
      </c>
      <c r="AR177" s="154" t="s">
        <v>181</v>
      </c>
      <c r="AT177" s="154" t="s">
        <v>479</v>
      </c>
      <c r="AU177" s="154" t="s">
        <v>87</v>
      </c>
      <c r="AY177" s="16" t="s">
        <v>143</v>
      </c>
      <c r="BE177" s="155">
        <f>IF(N177="základná",J177,0)</f>
        <v>0</v>
      </c>
      <c r="BF177" s="155">
        <f>IF(N177="znížená",J177,0)</f>
        <v>0</v>
      </c>
      <c r="BG177" s="155">
        <f>IF(N177="zákl. prenesená",J177,0)</f>
        <v>0</v>
      </c>
      <c r="BH177" s="155">
        <f>IF(N177="zníž. prenesená",J177,0)</f>
        <v>0</v>
      </c>
      <c r="BI177" s="155">
        <f>IF(N177="nulová",J177,0)</f>
        <v>0</v>
      </c>
      <c r="BJ177" s="16" t="s">
        <v>87</v>
      </c>
      <c r="BK177" s="155">
        <f>ROUND(I177*H177,2)</f>
        <v>0</v>
      </c>
      <c r="BL177" s="16" t="s">
        <v>149</v>
      </c>
      <c r="BM177" s="154" t="s">
        <v>2224</v>
      </c>
    </row>
    <row r="178" spans="2:65" s="13" customFormat="1" ht="12">
      <c r="B178" s="163"/>
      <c r="D178" s="157" t="s">
        <v>167</v>
      </c>
      <c r="F178" s="165" t="s">
        <v>2225</v>
      </c>
      <c r="H178" s="166">
        <v>26.058</v>
      </c>
      <c r="I178" s="167"/>
      <c r="L178" s="163"/>
      <c r="M178" s="168"/>
      <c r="T178" s="169"/>
      <c r="AT178" s="164" t="s">
        <v>167</v>
      </c>
      <c r="AU178" s="164" t="s">
        <v>87</v>
      </c>
      <c r="AV178" s="13" t="s">
        <v>87</v>
      </c>
      <c r="AW178" s="13" t="s">
        <v>4</v>
      </c>
      <c r="AX178" s="13" t="s">
        <v>81</v>
      </c>
      <c r="AY178" s="164" t="s">
        <v>143</v>
      </c>
    </row>
    <row r="179" spans="2:65" s="11" customFormat="1" ht="22.75" customHeight="1">
      <c r="B179" s="130"/>
      <c r="D179" s="131" t="s">
        <v>73</v>
      </c>
      <c r="E179" s="140" t="s">
        <v>696</v>
      </c>
      <c r="F179" s="140" t="s">
        <v>697</v>
      </c>
      <c r="I179" s="133"/>
      <c r="J179" s="141">
        <f>BK179</f>
        <v>0</v>
      </c>
      <c r="L179" s="130"/>
      <c r="M179" s="135"/>
      <c r="P179" s="136">
        <f>P180</f>
        <v>0</v>
      </c>
      <c r="R179" s="136">
        <f>R180</f>
        <v>0</v>
      </c>
      <c r="T179" s="137">
        <f>T180</f>
        <v>0</v>
      </c>
      <c r="AR179" s="131" t="s">
        <v>81</v>
      </c>
      <c r="AT179" s="138" t="s">
        <v>73</v>
      </c>
      <c r="AU179" s="138" t="s">
        <v>81</v>
      </c>
      <c r="AY179" s="131" t="s">
        <v>143</v>
      </c>
      <c r="BK179" s="139">
        <f>BK180</f>
        <v>0</v>
      </c>
    </row>
    <row r="180" spans="2:65" s="1" customFormat="1" ht="33" customHeight="1">
      <c r="B180" s="31"/>
      <c r="C180" s="142" t="s">
        <v>7</v>
      </c>
      <c r="D180" s="142" t="s">
        <v>145</v>
      </c>
      <c r="E180" s="143" t="s">
        <v>2226</v>
      </c>
      <c r="F180" s="144" t="s">
        <v>2227</v>
      </c>
      <c r="G180" s="145" t="s">
        <v>174</v>
      </c>
      <c r="H180" s="146">
        <v>489.44200000000001</v>
      </c>
      <c r="I180" s="147"/>
      <c r="J180" s="148">
        <f>ROUND(I180*H180,2)</f>
        <v>0</v>
      </c>
      <c r="K180" s="149"/>
      <c r="L180" s="31"/>
      <c r="M180" s="178" t="s">
        <v>1</v>
      </c>
      <c r="N180" s="179" t="s">
        <v>40</v>
      </c>
      <c r="O180" s="180"/>
      <c r="P180" s="181">
        <f>O180*H180</f>
        <v>0</v>
      </c>
      <c r="Q180" s="181">
        <v>0</v>
      </c>
      <c r="R180" s="181">
        <f>Q180*H180</f>
        <v>0</v>
      </c>
      <c r="S180" s="181">
        <v>0</v>
      </c>
      <c r="T180" s="182">
        <f>S180*H180</f>
        <v>0</v>
      </c>
      <c r="AR180" s="154" t="s">
        <v>149</v>
      </c>
      <c r="AT180" s="154" t="s">
        <v>145</v>
      </c>
      <c r="AU180" s="154" t="s">
        <v>87</v>
      </c>
      <c r="AY180" s="16" t="s">
        <v>143</v>
      </c>
      <c r="BE180" s="155">
        <f>IF(N180="základná",J180,0)</f>
        <v>0</v>
      </c>
      <c r="BF180" s="155">
        <f>IF(N180="znížená",J180,0)</f>
        <v>0</v>
      </c>
      <c r="BG180" s="155">
        <f>IF(N180="zákl. prenesená",J180,0)</f>
        <v>0</v>
      </c>
      <c r="BH180" s="155">
        <f>IF(N180="zníž. prenesená",J180,0)</f>
        <v>0</v>
      </c>
      <c r="BI180" s="155">
        <f>IF(N180="nulová",J180,0)</f>
        <v>0</v>
      </c>
      <c r="BJ180" s="16" t="s">
        <v>87</v>
      </c>
      <c r="BK180" s="155">
        <f>ROUND(I180*H180,2)</f>
        <v>0</v>
      </c>
      <c r="BL180" s="16" t="s">
        <v>149</v>
      </c>
      <c r="BM180" s="154" t="s">
        <v>2228</v>
      </c>
    </row>
    <row r="181" spans="2:65" s="1" customFormat="1" ht="7" customHeight="1">
      <c r="B181" s="46"/>
      <c r="C181" s="47"/>
      <c r="D181" s="47"/>
      <c r="E181" s="47"/>
      <c r="F181" s="47"/>
      <c r="G181" s="47"/>
      <c r="H181" s="47"/>
      <c r="I181" s="47"/>
      <c r="J181" s="47"/>
      <c r="K181" s="47"/>
      <c r="L181" s="31"/>
    </row>
  </sheetData>
  <sheetProtection algorithmName="SHA-512" hashValue="7cgJqmZETb1iXEx1+jUkbiyOtNOwh8HwHCjdjS6wS8qv3gJxK6ikI7K0VHA0/e5kWPtknc7y3HlTks1mpAdwfw==" saltValue="6n+6QEfhwN2Wi1Insy2Ioty60sZq0szaOxVSdoOCIIuL6c6gk+DRedq6AlRBWz4kNcvUyZuQJ3dtR7hybJtywA==" spinCount="100000" sheet="1" objects="1" scenarios="1" formatColumns="0" formatRows="0" autoFilter="0"/>
  <autoFilter ref="C121:K180" xr:uid="{00000000-0009-0000-0000-000009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53"/>
  <sheetViews>
    <sheetView showGridLines="0" workbookViewId="0"/>
  </sheetViews>
  <sheetFormatPr baseColWidth="10" defaultRowHeight="11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0" width="22.25" customWidth="1"/>
    <col min="11" max="11" width="22.25" hidden="1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6" t="s">
        <v>88</v>
      </c>
    </row>
    <row r="3" spans="2:46" ht="7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74</v>
      </c>
    </row>
    <row r="4" spans="2:46" ht="25" customHeight="1">
      <c r="B4" s="19"/>
      <c r="D4" s="20" t="s">
        <v>114</v>
      </c>
      <c r="L4" s="19"/>
      <c r="M4" s="95" t="s">
        <v>9</v>
      </c>
      <c r="AT4" s="16" t="s">
        <v>4</v>
      </c>
    </row>
    <row r="5" spans="2:46" ht="7" customHeight="1">
      <c r="B5" s="19"/>
      <c r="L5" s="19"/>
    </row>
    <row r="6" spans="2:46" ht="12" customHeight="1">
      <c r="B6" s="19"/>
      <c r="D6" s="26" t="s">
        <v>15</v>
      </c>
      <c r="L6" s="19"/>
    </row>
    <row r="7" spans="2:46" ht="16.5" customHeight="1">
      <c r="B7" s="19"/>
      <c r="E7" s="244" t="str">
        <f>'Rekapitulácia stavby'!K6</f>
        <v>Prestavba RD a HB na multifunkčný objekt s ubytovacou jednotkou</v>
      </c>
      <c r="F7" s="245"/>
      <c r="G7" s="245"/>
      <c r="H7" s="245"/>
      <c r="L7" s="19"/>
    </row>
    <row r="8" spans="2:46" ht="12" customHeight="1">
      <c r="B8" s="19"/>
      <c r="D8" s="26" t="s">
        <v>115</v>
      </c>
      <c r="L8" s="19"/>
    </row>
    <row r="9" spans="2:46" s="1" customFormat="1" ht="16.5" customHeight="1">
      <c r="B9" s="31"/>
      <c r="E9" s="244" t="s">
        <v>116</v>
      </c>
      <c r="F9" s="243"/>
      <c r="G9" s="243"/>
      <c r="H9" s="243"/>
      <c r="L9" s="31"/>
    </row>
    <row r="10" spans="2:46" s="1" customFormat="1" ht="12" customHeight="1">
      <c r="B10" s="31"/>
      <c r="D10" s="26" t="s">
        <v>117</v>
      </c>
      <c r="L10" s="31"/>
    </row>
    <row r="11" spans="2:46" s="1" customFormat="1" ht="16.5" customHeight="1">
      <c r="B11" s="31"/>
      <c r="E11" s="238" t="s">
        <v>118</v>
      </c>
      <c r="F11" s="243"/>
      <c r="G11" s="243"/>
      <c r="H11" s="243"/>
      <c r="L11" s="31"/>
    </row>
    <row r="12" spans="2:46" s="1" customFormat="1">
      <c r="B12" s="31"/>
      <c r="L12" s="31"/>
    </row>
    <row r="13" spans="2:46" s="1" customFormat="1" ht="12" customHeight="1">
      <c r="B13" s="31"/>
      <c r="D13" s="26" t="s">
        <v>17</v>
      </c>
      <c r="F13" s="24" t="s">
        <v>1</v>
      </c>
      <c r="I13" s="26" t="s">
        <v>18</v>
      </c>
      <c r="J13" s="24" t="s">
        <v>1</v>
      </c>
      <c r="L13" s="31"/>
    </row>
    <row r="14" spans="2:46" s="1" customFormat="1" ht="12" customHeight="1">
      <c r="B14" s="31"/>
      <c r="D14" s="26" t="s">
        <v>19</v>
      </c>
      <c r="F14" s="24" t="s">
        <v>20</v>
      </c>
      <c r="I14" s="26" t="s">
        <v>21</v>
      </c>
      <c r="J14" s="54">
        <f>'Rekapitulácia stavby'!AN8</f>
        <v>46064</v>
      </c>
      <c r="L14" s="31"/>
    </row>
    <row r="15" spans="2:46" s="1" customFormat="1" ht="10.75" customHeight="1">
      <c r="B15" s="31"/>
      <c r="L15" s="31"/>
    </row>
    <row r="16" spans="2:46" s="1" customFormat="1" ht="12" customHeight="1">
      <c r="B16" s="31"/>
      <c r="D16" s="26" t="s">
        <v>22</v>
      </c>
      <c r="I16" s="26" t="s">
        <v>23</v>
      </c>
      <c r="J16" s="24" t="s">
        <v>1</v>
      </c>
      <c r="L16" s="31"/>
    </row>
    <row r="17" spans="2:12" s="1" customFormat="1" ht="18" customHeight="1">
      <c r="B17" s="31"/>
      <c r="E17" s="24" t="s">
        <v>24</v>
      </c>
      <c r="I17" s="26" t="s">
        <v>25</v>
      </c>
      <c r="J17" s="24" t="s">
        <v>1</v>
      </c>
      <c r="L17" s="31"/>
    </row>
    <row r="18" spans="2:12" s="1" customFormat="1" ht="7" customHeight="1">
      <c r="B18" s="31"/>
      <c r="L18" s="31"/>
    </row>
    <row r="19" spans="2:12" s="1" customFormat="1" ht="12" customHeight="1">
      <c r="B19" s="31"/>
      <c r="D19" s="26" t="s">
        <v>26</v>
      </c>
      <c r="I19" s="26" t="s">
        <v>23</v>
      </c>
      <c r="J19" s="27" t="str">
        <f>'Rekapitulácia stavby'!AN13</f>
        <v>Vyplň údaj</v>
      </c>
      <c r="L19" s="31"/>
    </row>
    <row r="20" spans="2:12" s="1" customFormat="1" ht="18" customHeight="1">
      <c r="B20" s="31"/>
      <c r="E20" s="246" t="str">
        <f>'Rekapitulácia stavby'!E14</f>
        <v>Vyplň údaj</v>
      </c>
      <c r="F20" s="229"/>
      <c r="G20" s="229"/>
      <c r="H20" s="229"/>
      <c r="I20" s="26" t="s">
        <v>25</v>
      </c>
      <c r="J20" s="27" t="str">
        <f>'Rekapitulácia stavby'!AN14</f>
        <v>Vyplň údaj</v>
      </c>
      <c r="L20" s="31"/>
    </row>
    <row r="21" spans="2:12" s="1" customFormat="1" ht="7" customHeight="1">
      <c r="B21" s="31"/>
      <c r="L21" s="31"/>
    </row>
    <row r="22" spans="2:12" s="1" customFormat="1" ht="12" customHeight="1">
      <c r="B22" s="31"/>
      <c r="D22" s="26" t="s">
        <v>28</v>
      </c>
      <c r="I22" s="26" t="s">
        <v>23</v>
      </c>
      <c r="J22" s="24" t="s">
        <v>1</v>
      </c>
      <c r="L22" s="31"/>
    </row>
    <row r="23" spans="2:12" s="1" customFormat="1" ht="18" customHeight="1">
      <c r="B23" s="31"/>
      <c r="E23" s="24" t="s">
        <v>29</v>
      </c>
      <c r="I23" s="26" t="s">
        <v>25</v>
      </c>
      <c r="J23" s="24" t="s">
        <v>1</v>
      </c>
      <c r="L23" s="31"/>
    </row>
    <row r="24" spans="2:12" s="1" customFormat="1" ht="7" customHeight="1">
      <c r="B24" s="31"/>
      <c r="L24" s="31"/>
    </row>
    <row r="25" spans="2:12" s="1" customFormat="1" ht="12" customHeight="1">
      <c r="B25" s="31"/>
      <c r="D25" s="26" t="s">
        <v>31</v>
      </c>
      <c r="I25" s="26" t="s">
        <v>23</v>
      </c>
      <c r="J25" s="24" t="s">
        <v>1</v>
      </c>
      <c r="L25" s="31"/>
    </row>
    <row r="26" spans="2:12" s="1" customFormat="1" ht="18" customHeight="1">
      <c r="B26" s="31"/>
      <c r="E26" s="24" t="s">
        <v>32</v>
      </c>
      <c r="I26" s="26" t="s">
        <v>25</v>
      </c>
      <c r="J26" s="24" t="s">
        <v>1</v>
      </c>
      <c r="L26" s="31"/>
    </row>
    <row r="27" spans="2:12" s="1" customFormat="1" ht="7" customHeight="1">
      <c r="B27" s="31"/>
      <c r="L27" s="31"/>
    </row>
    <row r="28" spans="2:12" s="1" customFormat="1" ht="12" customHeight="1">
      <c r="B28" s="31"/>
      <c r="D28" s="26" t="s">
        <v>33</v>
      </c>
      <c r="L28" s="31"/>
    </row>
    <row r="29" spans="2:12" s="7" customFormat="1" ht="16.5" customHeight="1">
      <c r="B29" s="96"/>
      <c r="E29" s="233" t="s">
        <v>1</v>
      </c>
      <c r="F29" s="233"/>
      <c r="G29" s="233"/>
      <c r="H29" s="233"/>
      <c r="L29" s="96"/>
    </row>
    <row r="30" spans="2:12" s="1" customFormat="1" ht="7" customHeight="1">
      <c r="B30" s="31"/>
      <c r="L30" s="31"/>
    </row>
    <row r="31" spans="2:12" s="1" customFormat="1" ht="7" customHeight="1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25.5" customHeight="1">
      <c r="B32" s="31"/>
      <c r="D32" s="97" t="s">
        <v>34</v>
      </c>
      <c r="J32" s="68">
        <f>ROUND(J125, 2)</f>
        <v>0</v>
      </c>
      <c r="L32" s="31"/>
    </row>
    <row r="33" spans="2:12" s="1" customFormat="1" ht="7" customHeight="1">
      <c r="B33" s="31"/>
      <c r="D33" s="55"/>
      <c r="E33" s="55"/>
      <c r="F33" s="55"/>
      <c r="G33" s="55"/>
      <c r="H33" s="55"/>
      <c r="I33" s="55"/>
      <c r="J33" s="55"/>
      <c r="K33" s="55"/>
      <c r="L33" s="31"/>
    </row>
    <row r="34" spans="2:12" s="1" customFormat="1" ht="14.5" customHeight="1">
      <c r="B34" s="31"/>
      <c r="F34" s="34" t="s">
        <v>36</v>
      </c>
      <c r="I34" s="34" t="s">
        <v>35</v>
      </c>
      <c r="J34" s="34" t="s">
        <v>37</v>
      </c>
      <c r="L34" s="31"/>
    </row>
    <row r="35" spans="2:12" s="1" customFormat="1" ht="14.5" customHeight="1">
      <c r="B35" s="31"/>
      <c r="D35" s="57" t="s">
        <v>38</v>
      </c>
      <c r="E35" s="36" t="s">
        <v>39</v>
      </c>
      <c r="F35" s="98">
        <f>ROUND((SUM(BE125:BE152)),  2)</f>
        <v>0</v>
      </c>
      <c r="G35" s="99"/>
      <c r="H35" s="99"/>
      <c r="I35" s="100">
        <v>0.23</v>
      </c>
      <c r="J35" s="98">
        <f>ROUND(((SUM(BE125:BE152))*I35),  2)</f>
        <v>0</v>
      </c>
      <c r="L35" s="31"/>
    </row>
    <row r="36" spans="2:12" s="1" customFormat="1" ht="14.5" customHeight="1">
      <c r="B36" s="31"/>
      <c r="E36" s="36" t="s">
        <v>40</v>
      </c>
      <c r="F36" s="98">
        <f>ROUND((SUM(BF125:BF152)),  2)</f>
        <v>0</v>
      </c>
      <c r="G36" s="99"/>
      <c r="H36" s="99"/>
      <c r="I36" s="100">
        <v>0.23</v>
      </c>
      <c r="J36" s="98">
        <f>ROUND(((SUM(BF125:BF152))*I36),  2)</f>
        <v>0</v>
      </c>
      <c r="L36" s="31"/>
    </row>
    <row r="37" spans="2:12" s="1" customFormat="1" ht="14.5" hidden="1" customHeight="1">
      <c r="B37" s="31"/>
      <c r="E37" s="26" t="s">
        <v>41</v>
      </c>
      <c r="F37" s="88">
        <f>ROUND((SUM(BG125:BG152)),  2)</f>
        <v>0</v>
      </c>
      <c r="I37" s="101">
        <v>0.23</v>
      </c>
      <c r="J37" s="88">
        <f>0</f>
        <v>0</v>
      </c>
      <c r="L37" s="31"/>
    </row>
    <row r="38" spans="2:12" s="1" customFormat="1" ht="14.5" hidden="1" customHeight="1">
      <c r="B38" s="31"/>
      <c r="E38" s="26" t="s">
        <v>42</v>
      </c>
      <c r="F38" s="88">
        <f>ROUND((SUM(BH125:BH152)),  2)</f>
        <v>0</v>
      </c>
      <c r="I38" s="101">
        <v>0.23</v>
      </c>
      <c r="J38" s="88">
        <f>0</f>
        <v>0</v>
      </c>
      <c r="L38" s="31"/>
    </row>
    <row r="39" spans="2:12" s="1" customFormat="1" ht="14.5" hidden="1" customHeight="1">
      <c r="B39" s="31"/>
      <c r="E39" s="36" t="s">
        <v>43</v>
      </c>
      <c r="F39" s="98">
        <f>ROUND((SUM(BI125:BI152)),  2)</f>
        <v>0</v>
      </c>
      <c r="G39" s="99"/>
      <c r="H39" s="99"/>
      <c r="I39" s="100">
        <v>0</v>
      </c>
      <c r="J39" s="98">
        <f>0</f>
        <v>0</v>
      </c>
      <c r="L39" s="31"/>
    </row>
    <row r="40" spans="2:12" s="1" customFormat="1" ht="7" customHeight="1">
      <c r="B40" s="31"/>
      <c r="L40" s="31"/>
    </row>
    <row r="41" spans="2:12" s="1" customFormat="1" ht="25.5" customHeight="1">
      <c r="B41" s="31"/>
      <c r="C41" s="102"/>
      <c r="D41" s="103" t="s">
        <v>44</v>
      </c>
      <c r="E41" s="59"/>
      <c r="F41" s="59"/>
      <c r="G41" s="104" t="s">
        <v>45</v>
      </c>
      <c r="H41" s="105" t="s">
        <v>46</v>
      </c>
      <c r="I41" s="59"/>
      <c r="J41" s="106">
        <f>SUM(J32:J39)</f>
        <v>0</v>
      </c>
      <c r="K41" s="107"/>
      <c r="L41" s="31"/>
    </row>
    <row r="42" spans="2:12" s="1" customFormat="1" ht="14.5" customHeight="1">
      <c r="B42" s="31"/>
      <c r="L42" s="31"/>
    </row>
    <row r="43" spans="2:12" ht="14.5" customHeight="1">
      <c r="B43" s="19"/>
      <c r="L43" s="19"/>
    </row>
    <row r="44" spans="2:12" ht="14.5" customHeight="1">
      <c r="B44" s="19"/>
      <c r="L44" s="19"/>
    </row>
    <row r="45" spans="2:12" ht="14.5" customHeight="1">
      <c r="B45" s="19"/>
      <c r="L45" s="19"/>
    </row>
    <row r="46" spans="2:12" ht="14.5" customHeight="1">
      <c r="B46" s="19"/>
      <c r="L46" s="19"/>
    </row>
    <row r="47" spans="2:12" ht="14.5" customHeight="1">
      <c r="B47" s="19"/>
      <c r="L47" s="19"/>
    </row>
    <row r="48" spans="2:12" ht="14.5" customHeight="1">
      <c r="B48" s="19"/>
      <c r="L48" s="19"/>
    </row>
    <row r="49" spans="2:12" ht="14.5" customHeight="1">
      <c r="B49" s="19"/>
      <c r="L49" s="19"/>
    </row>
    <row r="50" spans="2:12" s="1" customFormat="1" ht="14.5" customHeight="1">
      <c r="B50" s="31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3">
      <c r="B61" s="31"/>
      <c r="D61" s="45" t="s">
        <v>49</v>
      </c>
      <c r="E61" s="33"/>
      <c r="F61" s="108" t="s">
        <v>50</v>
      </c>
      <c r="G61" s="45" t="s">
        <v>49</v>
      </c>
      <c r="H61" s="33"/>
      <c r="I61" s="33"/>
      <c r="J61" s="109" t="s">
        <v>50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3">
      <c r="B65" s="31"/>
      <c r="D65" s="43" t="s">
        <v>51</v>
      </c>
      <c r="E65" s="44"/>
      <c r="F65" s="44"/>
      <c r="G65" s="43" t="s">
        <v>52</v>
      </c>
      <c r="H65" s="44"/>
      <c r="I65" s="44"/>
      <c r="J65" s="44"/>
      <c r="K65" s="44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3">
      <c r="B76" s="31"/>
      <c r="D76" s="45" t="s">
        <v>49</v>
      </c>
      <c r="E76" s="33"/>
      <c r="F76" s="108" t="s">
        <v>50</v>
      </c>
      <c r="G76" s="45" t="s">
        <v>49</v>
      </c>
      <c r="H76" s="33"/>
      <c r="I76" s="33"/>
      <c r="J76" s="109" t="s">
        <v>50</v>
      </c>
      <c r="K76" s="33"/>
      <c r="L76" s="31"/>
    </row>
    <row r="77" spans="2:12" s="1" customFormat="1" ht="14.5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12" s="1" customFormat="1" ht="7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12" s="1" customFormat="1" ht="25" customHeight="1">
      <c r="B82" s="31"/>
      <c r="C82" s="20" t="s">
        <v>119</v>
      </c>
      <c r="L82" s="31"/>
    </row>
    <row r="83" spans="2:12" s="1" customFormat="1" ht="7" customHeight="1">
      <c r="B83" s="31"/>
      <c r="L83" s="31"/>
    </row>
    <row r="84" spans="2:12" s="1" customFormat="1" ht="12" customHeight="1">
      <c r="B84" s="31"/>
      <c r="C84" s="26" t="s">
        <v>15</v>
      </c>
      <c r="L84" s="31"/>
    </row>
    <row r="85" spans="2:12" s="1" customFormat="1" ht="16.5" customHeight="1">
      <c r="B85" s="31"/>
      <c r="E85" s="244" t="str">
        <f>E7</f>
        <v>Prestavba RD a HB na multifunkčný objekt s ubytovacou jednotkou</v>
      </c>
      <c r="F85" s="245"/>
      <c r="G85" s="245"/>
      <c r="H85" s="245"/>
      <c r="L85" s="31"/>
    </row>
    <row r="86" spans="2:12" ht="12" customHeight="1">
      <c r="B86" s="19"/>
      <c r="C86" s="26" t="s">
        <v>115</v>
      </c>
      <c r="L86" s="19"/>
    </row>
    <row r="87" spans="2:12" s="1" customFormat="1" ht="16.5" customHeight="1">
      <c r="B87" s="31"/>
      <c r="E87" s="244" t="s">
        <v>116</v>
      </c>
      <c r="F87" s="243"/>
      <c r="G87" s="243"/>
      <c r="H87" s="243"/>
      <c r="L87" s="31"/>
    </row>
    <row r="88" spans="2:12" s="1" customFormat="1" ht="12" customHeight="1">
      <c r="B88" s="31"/>
      <c r="C88" s="26" t="s">
        <v>117</v>
      </c>
      <c r="L88" s="31"/>
    </row>
    <row r="89" spans="2:12" s="1" customFormat="1" ht="16.5" customHeight="1">
      <c r="B89" s="31"/>
      <c r="E89" s="238" t="str">
        <f>E11</f>
        <v>01 - Búracie práce</v>
      </c>
      <c r="F89" s="243"/>
      <c r="G89" s="243"/>
      <c r="H89" s="243"/>
      <c r="L89" s="31"/>
    </row>
    <row r="90" spans="2:12" s="1" customFormat="1" ht="7" customHeight="1">
      <c r="B90" s="31"/>
      <c r="L90" s="31"/>
    </row>
    <row r="91" spans="2:12" s="1" customFormat="1" ht="12" customHeight="1">
      <c r="B91" s="31"/>
      <c r="C91" s="26" t="s">
        <v>19</v>
      </c>
      <c r="F91" s="24" t="str">
        <f>F14</f>
        <v>Matúškovo</v>
      </c>
      <c r="I91" s="26" t="s">
        <v>21</v>
      </c>
      <c r="J91" s="54">
        <f>IF(J14="","",J14)</f>
        <v>46064</v>
      </c>
      <c r="L91" s="31"/>
    </row>
    <row r="92" spans="2:12" s="1" customFormat="1" ht="7" customHeight="1">
      <c r="B92" s="31"/>
      <c r="L92" s="31"/>
    </row>
    <row r="93" spans="2:12" s="1" customFormat="1" ht="15.25" customHeight="1">
      <c r="B93" s="31"/>
      <c r="C93" s="26" t="s">
        <v>22</v>
      </c>
      <c r="F93" s="24" t="str">
        <f>E17</f>
        <v>KO Box Club Galanta, Stavbárska 1044/1, Galanta</v>
      </c>
      <c r="I93" s="26" t="s">
        <v>28</v>
      </c>
      <c r="J93" s="29" t="str">
        <f>E23</f>
        <v>HR-PROJECT s.r.o.</v>
      </c>
      <c r="L93" s="31"/>
    </row>
    <row r="94" spans="2:12" s="1" customFormat="1" ht="15.25" customHeight="1">
      <c r="B94" s="31"/>
      <c r="C94" s="26" t="s">
        <v>26</v>
      </c>
      <c r="F94" s="24" t="str">
        <f>IF(E20="","",E20)</f>
        <v>Vyplň údaj</v>
      </c>
      <c r="I94" s="26" t="s">
        <v>31</v>
      </c>
      <c r="J94" s="29" t="str">
        <f>E26</f>
        <v>Vladimír Pilnik</v>
      </c>
      <c r="L94" s="31"/>
    </row>
    <row r="95" spans="2:12" s="1" customFormat="1" ht="10.25" customHeight="1">
      <c r="B95" s="31"/>
      <c r="L95" s="31"/>
    </row>
    <row r="96" spans="2:12" s="1" customFormat="1" ht="29.25" customHeight="1">
      <c r="B96" s="31"/>
      <c r="C96" s="110" t="s">
        <v>120</v>
      </c>
      <c r="D96" s="102"/>
      <c r="E96" s="102"/>
      <c r="F96" s="102"/>
      <c r="G96" s="102"/>
      <c r="H96" s="102"/>
      <c r="I96" s="102"/>
      <c r="J96" s="111" t="s">
        <v>121</v>
      </c>
      <c r="K96" s="102"/>
      <c r="L96" s="31"/>
    </row>
    <row r="97" spans="2:47" s="1" customFormat="1" ht="10.25" customHeight="1">
      <c r="B97" s="31"/>
      <c r="L97" s="31"/>
    </row>
    <row r="98" spans="2:47" s="1" customFormat="1" ht="22.75" customHeight="1">
      <c r="B98" s="31"/>
      <c r="C98" s="112" t="s">
        <v>122</v>
      </c>
      <c r="J98" s="68">
        <f>J125</f>
        <v>0</v>
      </c>
      <c r="L98" s="31"/>
      <c r="AU98" s="16" t="s">
        <v>123</v>
      </c>
    </row>
    <row r="99" spans="2:47" s="8" customFormat="1" ht="25" customHeight="1">
      <c r="B99" s="113"/>
      <c r="D99" s="114" t="s">
        <v>124</v>
      </c>
      <c r="E99" s="115"/>
      <c r="F99" s="115"/>
      <c r="G99" s="115"/>
      <c r="H99" s="115"/>
      <c r="I99" s="115"/>
      <c r="J99" s="116">
        <f>J126</f>
        <v>0</v>
      </c>
      <c r="L99" s="113"/>
    </row>
    <row r="100" spans="2:47" s="9" customFormat="1" ht="20" customHeight="1">
      <c r="B100" s="117"/>
      <c r="D100" s="118" t="s">
        <v>125</v>
      </c>
      <c r="E100" s="119"/>
      <c r="F100" s="119"/>
      <c r="G100" s="119"/>
      <c r="H100" s="119"/>
      <c r="I100" s="119"/>
      <c r="J100" s="120">
        <f>J127</f>
        <v>0</v>
      </c>
      <c r="L100" s="117"/>
    </row>
    <row r="101" spans="2:47" s="9" customFormat="1" ht="20" customHeight="1">
      <c r="B101" s="117"/>
      <c r="D101" s="118" t="s">
        <v>126</v>
      </c>
      <c r="E101" s="119"/>
      <c r="F101" s="119"/>
      <c r="G101" s="119"/>
      <c r="H101" s="119"/>
      <c r="I101" s="119"/>
      <c r="J101" s="120">
        <f>J131</f>
        <v>0</v>
      </c>
      <c r="L101" s="117"/>
    </row>
    <row r="102" spans="2:47" s="8" customFormat="1" ht="25" customHeight="1">
      <c r="B102" s="113"/>
      <c r="D102" s="114" t="s">
        <v>127</v>
      </c>
      <c r="E102" s="115"/>
      <c r="F102" s="115"/>
      <c r="G102" s="115"/>
      <c r="H102" s="115"/>
      <c r="I102" s="115"/>
      <c r="J102" s="116">
        <f>J149</f>
        <v>0</v>
      </c>
      <c r="L102" s="113"/>
    </row>
    <row r="103" spans="2:47" s="8" customFormat="1" ht="25" customHeight="1">
      <c r="B103" s="113"/>
      <c r="D103" s="114" t="s">
        <v>128</v>
      </c>
      <c r="E103" s="115"/>
      <c r="F103" s="115"/>
      <c r="G103" s="115"/>
      <c r="H103" s="115"/>
      <c r="I103" s="115"/>
      <c r="J103" s="116">
        <f>J151</f>
        <v>0</v>
      </c>
      <c r="L103" s="113"/>
    </row>
    <row r="104" spans="2:47" s="1" customFormat="1" ht="21.75" customHeight="1">
      <c r="B104" s="31"/>
      <c r="L104" s="31"/>
    </row>
    <row r="105" spans="2:47" s="1" customFormat="1" ht="7" customHeight="1">
      <c r="B105" s="46"/>
      <c r="C105" s="47"/>
      <c r="D105" s="47"/>
      <c r="E105" s="47"/>
      <c r="F105" s="47"/>
      <c r="G105" s="47"/>
      <c r="H105" s="47"/>
      <c r="I105" s="47"/>
      <c r="J105" s="47"/>
      <c r="K105" s="47"/>
      <c r="L105" s="31"/>
    </row>
    <row r="109" spans="2:47" s="1" customFormat="1" ht="7" customHeight="1">
      <c r="B109" s="48"/>
      <c r="C109" s="49"/>
      <c r="D109" s="49"/>
      <c r="E109" s="49"/>
      <c r="F109" s="49"/>
      <c r="G109" s="49"/>
      <c r="H109" s="49"/>
      <c r="I109" s="49"/>
      <c r="J109" s="49"/>
      <c r="K109" s="49"/>
      <c r="L109" s="31"/>
    </row>
    <row r="110" spans="2:47" s="1" customFormat="1" ht="25" customHeight="1">
      <c r="B110" s="31"/>
      <c r="C110" s="20" t="s">
        <v>129</v>
      </c>
      <c r="L110" s="31"/>
    </row>
    <row r="111" spans="2:47" s="1" customFormat="1" ht="7" customHeight="1">
      <c r="B111" s="31"/>
      <c r="L111" s="31"/>
    </row>
    <row r="112" spans="2:47" s="1" customFormat="1" ht="12" customHeight="1">
      <c r="B112" s="31"/>
      <c r="C112" s="26" t="s">
        <v>15</v>
      </c>
      <c r="L112" s="31"/>
    </row>
    <row r="113" spans="2:65" s="1" customFormat="1" ht="16.5" customHeight="1">
      <c r="B113" s="31"/>
      <c r="E113" s="244" t="str">
        <f>E7</f>
        <v>Prestavba RD a HB na multifunkčný objekt s ubytovacou jednotkou</v>
      </c>
      <c r="F113" s="245"/>
      <c r="G113" s="245"/>
      <c r="H113" s="245"/>
      <c r="L113" s="31"/>
    </row>
    <row r="114" spans="2:65" ht="12" customHeight="1">
      <c r="B114" s="19"/>
      <c r="C114" s="26" t="s">
        <v>115</v>
      </c>
      <c r="L114" s="19"/>
    </row>
    <row r="115" spans="2:65" s="1" customFormat="1" ht="16.5" customHeight="1">
      <c r="B115" s="31"/>
      <c r="E115" s="244" t="s">
        <v>116</v>
      </c>
      <c r="F115" s="243"/>
      <c r="G115" s="243"/>
      <c r="H115" s="243"/>
      <c r="L115" s="31"/>
    </row>
    <row r="116" spans="2:65" s="1" customFormat="1" ht="12" customHeight="1">
      <c r="B116" s="31"/>
      <c r="C116" s="26" t="s">
        <v>117</v>
      </c>
      <c r="L116" s="31"/>
    </row>
    <row r="117" spans="2:65" s="1" customFormat="1" ht="16.5" customHeight="1">
      <c r="B117" s="31"/>
      <c r="E117" s="238" t="str">
        <f>E11</f>
        <v>01 - Búracie práce</v>
      </c>
      <c r="F117" s="243"/>
      <c r="G117" s="243"/>
      <c r="H117" s="243"/>
      <c r="L117" s="31"/>
    </row>
    <row r="118" spans="2:65" s="1" customFormat="1" ht="7" customHeight="1">
      <c r="B118" s="31"/>
      <c r="L118" s="31"/>
    </row>
    <row r="119" spans="2:65" s="1" customFormat="1" ht="12" customHeight="1">
      <c r="B119" s="31"/>
      <c r="C119" s="26" t="s">
        <v>19</v>
      </c>
      <c r="F119" s="24" t="str">
        <f>F14</f>
        <v>Matúškovo</v>
      </c>
      <c r="I119" s="26" t="s">
        <v>21</v>
      </c>
      <c r="J119" s="54">
        <f>IF(J14="","",J14)</f>
        <v>46064</v>
      </c>
      <c r="L119" s="31"/>
    </row>
    <row r="120" spans="2:65" s="1" customFormat="1" ht="7" customHeight="1">
      <c r="B120" s="31"/>
      <c r="L120" s="31"/>
    </row>
    <row r="121" spans="2:65" s="1" customFormat="1" ht="15.25" customHeight="1">
      <c r="B121" s="31"/>
      <c r="C121" s="26" t="s">
        <v>22</v>
      </c>
      <c r="F121" s="24" t="str">
        <f>E17</f>
        <v>KO Box Club Galanta, Stavbárska 1044/1, Galanta</v>
      </c>
      <c r="I121" s="26" t="s">
        <v>28</v>
      </c>
      <c r="J121" s="29" t="str">
        <f>E23</f>
        <v>HR-PROJECT s.r.o.</v>
      </c>
      <c r="L121" s="31"/>
    </row>
    <row r="122" spans="2:65" s="1" customFormat="1" ht="15.25" customHeight="1">
      <c r="B122" s="31"/>
      <c r="C122" s="26" t="s">
        <v>26</v>
      </c>
      <c r="F122" s="24" t="str">
        <f>IF(E20="","",E20)</f>
        <v>Vyplň údaj</v>
      </c>
      <c r="I122" s="26" t="s">
        <v>31</v>
      </c>
      <c r="J122" s="29" t="str">
        <f>E26</f>
        <v>Vladimír Pilnik</v>
      </c>
      <c r="L122" s="31"/>
    </row>
    <row r="123" spans="2:65" s="1" customFormat="1" ht="10.25" customHeight="1">
      <c r="B123" s="31"/>
      <c r="L123" s="31"/>
    </row>
    <row r="124" spans="2:65" s="10" customFormat="1" ht="29.25" customHeight="1">
      <c r="B124" s="121"/>
      <c r="C124" s="122" t="s">
        <v>130</v>
      </c>
      <c r="D124" s="123" t="s">
        <v>59</v>
      </c>
      <c r="E124" s="123" t="s">
        <v>55</v>
      </c>
      <c r="F124" s="123" t="s">
        <v>56</v>
      </c>
      <c r="G124" s="123" t="s">
        <v>131</v>
      </c>
      <c r="H124" s="123" t="s">
        <v>132</v>
      </c>
      <c r="I124" s="123" t="s">
        <v>133</v>
      </c>
      <c r="J124" s="124" t="s">
        <v>121</v>
      </c>
      <c r="K124" s="125" t="s">
        <v>134</v>
      </c>
      <c r="L124" s="121"/>
      <c r="M124" s="61" t="s">
        <v>1</v>
      </c>
      <c r="N124" s="62" t="s">
        <v>38</v>
      </c>
      <c r="O124" s="62" t="s">
        <v>135</v>
      </c>
      <c r="P124" s="62" t="s">
        <v>136</v>
      </c>
      <c r="Q124" s="62" t="s">
        <v>137</v>
      </c>
      <c r="R124" s="62" t="s">
        <v>138</v>
      </c>
      <c r="S124" s="62" t="s">
        <v>139</v>
      </c>
      <c r="T124" s="63" t="s">
        <v>140</v>
      </c>
    </row>
    <row r="125" spans="2:65" s="1" customFormat="1" ht="22.75" customHeight="1">
      <c r="B125" s="31"/>
      <c r="C125" s="66" t="s">
        <v>122</v>
      </c>
      <c r="J125" s="126">
        <f>BK125</f>
        <v>0</v>
      </c>
      <c r="L125" s="31"/>
      <c r="M125" s="64"/>
      <c r="N125" s="55"/>
      <c r="O125" s="55"/>
      <c r="P125" s="127">
        <f>P126+P149+P151</f>
        <v>0</v>
      </c>
      <c r="Q125" s="55"/>
      <c r="R125" s="127">
        <f>R126+R149+R151</f>
        <v>0.49067729999999993</v>
      </c>
      <c r="S125" s="55"/>
      <c r="T125" s="128">
        <f>T126+T149+T151</f>
        <v>542.08960000000002</v>
      </c>
      <c r="AT125" s="16" t="s">
        <v>73</v>
      </c>
      <c r="AU125" s="16" t="s">
        <v>123</v>
      </c>
      <c r="BK125" s="129">
        <f>BK126+BK149+BK151</f>
        <v>0</v>
      </c>
    </row>
    <row r="126" spans="2:65" s="11" customFormat="1" ht="26" customHeight="1">
      <c r="B126" s="130"/>
      <c r="D126" s="131" t="s">
        <v>73</v>
      </c>
      <c r="E126" s="132" t="s">
        <v>141</v>
      </c>
      <c r="F126" s="132" t="s">
        <v>142</v>
      </c>
      <c r="I126" s="133"/>
      <c r="J126" s="134">
        <f>BK126</f>
        <v>0</v>
      </c>
      <c r="L126" s="130"/>
      <c r="M126" s="135"/>
      <c r="P126" s="136">
        <f>P127+P131</f>
        <v>0</v>
      </c>
      <c r="R126" s="136">
        <f>R127+R131</f>
        <v>0.49067729999999993</v>
      </c>
      <c r="T126" s="137">
        <f>T127+T131</f>
        <v>540.66460000000006</v>
      </c>
      <c r="AR126" s="131" t="s">
        <v>81</v>
      </c>
      <c r="AT126" s="138" t="s">
        <v>73</v>
      </c>
      <c r="AU126" s="138" t="s">
        <v>74</v>
      </c>
      <c r="AY126" s="131" t="s">
        <v>143</v>
      </c>
      <c r="BK126" s="139">
        <f>BK127+BK131</f>
        <v>0</v>
      </c>
    </row>
    <row r="127" spans="2:65" s="11" customFormat="1" ht="22.75" customHeight="1">
      <c r="B127" s="130"/>
      <c r="D127" s="131" t="s">
        <v>73</v>
      </c>
      <c r="E127" s="140" t="s">
        <v>81</v>
      </c>
      <c r="F127" s="140" t="s">
        <v>144</v>
      </c>
      <c r="I127" s="133"/>
      <c r="J127" s="141">
        <f>BK127</f>
        <v>0</v>
      </c>
      <c r="L127" s="130"/>
      <c r="M127" s="135"/>
      <c r="P127" s="136">
        <f>SUM(P128:P130)</f>
        <v>0</v>
      </c>
      <c r="R127" s="136">
        <f>SUM(R128:R130)</f>
        <v>0</v>
      </c>
      <c r="T127" s="137">
        <f>SUM(T128:T130)</f>
        <v>59.716800000000006</v>
      </c>
      <c r="AR127" s="131" t="s">
        <v>81</v>
      </c>
      <c r="AT127" s="138" t="s">
        <v>73</v>
      </c>
      <c r="AU127" s="138" t="s">
        <v>81</v>
      </c>
      <c r="AY127" s="131" t="s">
        <v>143</v>
      </c>
      <c r="BK127" s="139">
        <f>SUM(BK128:BK130)</f>
        <v>0</v>
      </c>
    </row>
    <row r="128" spans="2:65" s="1" customFormat="1" ht="24.25" customHeight="1">
      <c r="B128" s="31"/>
      <c r="C128" s="142" t="s">
        <v>81</v>
      </c>
      <c r="D128" s="142" t="s">
        <v>145</v>
      </c>
      <c r="E128" s="143" t="s">
        <v>146</v>
      </c>
      <c r="F128" s="144" t="s">
        <v>147</v>
      </c>
      <c r="G128" s="145" t="s">
        <v>148</v>
      </c>
      <c r="H128" s="146">
        <v>82.94</v>
      </c>
      <c r="I128" s="147"/>
      <c r="J128" s="148">
        <f>ROUND(I128*H128,2)</f>
        <v>0</v>
      </c>
      <c r="K128" s="149"/>
      <c r="L128" s="31"/>
      <c r="M128" s="150" t="s">
        <v>1</v>
      </c>
      <c r="N128" s="151" t="s">
        <v>40</v>
      </c>
      <c r="P128" s="152">
        <f>O128*H128</f>
        <v>0</v>
      </c>
      <c r="Q128" s="152">
        <v>0</v>
      </c>
      <c r="R128" s="152">
        <f>Q128*H128</f>
        <v>0</v>
      </c>
      <c r="S128" s="152">
        <v>0.26</v>
      </c>
      <c r="T128" s="153">
        <f>S128*H128</f>
        <v>21.564399999999999</v>
      </c>
      <c r="AR128" s="154" t="s">
        <v>149</v>
      </c>
      <c r="AT128" s="154" t="s">
        <v>145</v>
      </c>
      <c r="AU128" s="154" t="s">
        <v>87</v>
      </c>
      <c r="AY128" s="16" t="s">
        <v>143</v>
      </c>
      <c r="BE128" s="155">
        <f>IF(N128="základná",J128,0)</f>
        <v>0</v>
      </c>
      <c r="BF128" s="155">
        <f>IF(N128="znížená",J128,0)</f>
        <v>0</v>
      </c>
      <c r="BG128" s="155">
        <f>IF(N128="zákl. prenesená",J128,0)</f>
        <v>0</v>
      </c>
      <c r="BH128" s="155">
        <f>IF(N128="zníž. prenesená",J128,0)</f>
        <v>0</v>
      </c>
      <c r="BI128" s="155">
        <f>IF(N128="nulová",J128,0)</f>
        <v>0</v>
      </c>
      <c r="BJ128" s="16" t="s">
        <v>87</v>
      </c>
      <c r="BK128" s="155">
        <f>ROUND(I128*H128,2)</f>
        <v>0</v>
      </c>
      <c r="BL128" s="16" t="s">
        <v>149</v>
      </c>
      <c r="BM128" s="154" t="s">
        <v>150</v>
      </c>
    </row>
    <row r="129" spans="2:65" s="1" customFormat="1" ht="33" customHeight="1">
      <c r="B129" s="31"/>
      <c r="C129" s="142" t="s">
        <v>87</v>
      </c>
      <c r="D129" s="142" t="s">
        <v>145</v>
      </c>
      <c r="E129" s="143" t="s">
        <v>151</v>
      </c>
      <c r="F129" s="144" t="s">
        <v>152</v>
      </c>
      <c r="G129" s="145" t="s">
        <v>148</v>
      </c>
      <c r="H129" s="146">
        <v>82.94</v>
      </c>
      <c r="I129" s="147"/>
      <c r="J129" s="148">
        <f>ROUND(I129*H129,2)</f>
        <v>0</v>
      </c>
      <c r="K129" s="149"/>
      <c r="L129" s="31"/>
      <c r="M129" s="150" t="s">
        <v>1</v>
      </c>
      <c r="N129" s="151" t="s">
        <v>40</v>
      </c>
      <c r="P129" s="152">
        <f>O129*H129</f>
        <v>0</v>
      </c>
      <c r="Q129" s="152">
        <v>0</v>
      </c>
      <c r="R129" s="152">
        <f>Q129*H129</f>
        <v>0</v>
      </c>
      <c r="S129" s="152">
        <v>0.23499999999999999</v>
      </c>
      <c r="T129" s="153">
        <f>S129*H129</f>
        <v>19.4909</v>
      </c>
      <c r="AR129" s="154" t="s">
        <v>149</v>
      </c>
      <c r="AT129" s="154" t="s">
        <v>145</v>
      </c>
      <c r="AU129" s="154" t="s">
        <v>87</v>
      </c>
      <c r="AY129" s="16" t="s">
        <v>143</v>
      </c>
      <c r="BE129" s="155">
        <f>IF(N129="základná",J129,0)</f>
        <v>0</v>
      </c>
      <c r="BF129" s="155">
        <f>IF(N129="znížená",J129,0)</f>
        <v>0</v>
      </c>
      <c r="BG129" s="155">
        <f>IF(N129="zákl. prenesená",J129,0)</f>
        <v>0</v>
      </c>
      <c r="BH129" s="155">
        <f>IF(N129="zníž. prenesená",J129,0)</f>
        <v>0</v>
      </c>
      <c r="BI129" s="155">
        <f>IF(N129="nulová",J129,0)</f>
        <v>0</v>
      </c>
      <c r="BJ129" s="16" t="s">
        <v>87</v>
      </c>
      <c r="BK129" s="155">
        <f>ROUND(I129*H129,2)</f>
        <v>0</v>
      </c>
      <c r="BL129" s="16" t="s">
        <v>149</v>
      </c>
      <c r="BM129" s="154" t="s">
        <v>153</v>
      </c>
    </row>
    <row r="130" spans="2:65" s="1" customFormat="1" ht="33" customHeight="1">
      <c r="B130" s="31"/>
      <c r="C130" s="142" t="s">
        <v>102</v>
      </c>
      <c r="D130" s="142" t="s">
        <v>145</v>
      </c>
      <c r="E130" s="143" t="s">
        <v>154</v>
      </c>
      <c r="F130" s="144" t="s">
        <v>155</v>
      </c>
      <c r="G130" s="145" t="s">
        <v>148</v>
      </c>
      <c r="H130" s="146">
        <v>82.94</v>
      </c>
      <c r="I130" s="147"/>
      <c r="J130" s="148">
        <f>ROUND(I130*H130,2)</f>
        <v>0</v>
      </c>
      <c r="K130" s="149"/>
      <c r="L130" s="31"/>
      <c r="M130" s="150" t="s">
        <v>1</v>
      </c>
      <c r="N130" s="151" t="s">
        <v>40</v>
      </c>
      <c r="P130" s="152">
        <f>O130*H130</f>
        <v>0</v>
      </c>
      <c r="Q130" s="152">
        <v>0</v>
      </c>
      <c r="R130" s="152">
        <f>Q130*H130</f>
        <v>0</v>
      </c>
      <c r="S130" s="152">
        <v>0.22500000000000001</v>
      </c>
      <c r="T130" s="153">
        <f>S130*H130</f>
        <v>18.6615</v>
      </c>
      <c r="AR130" s="154" t="s">
        <v>149</v>
      </c>
      <c r="AT130" s="154" t="s">
        <v>145</v>
      </c>
      <c r="AU130" s="154" t="s">
        <v>87</v>
      </c>
      <c r="AY130" s="16" t="s">
        <v>143</v>
      </c>
      <c r="BE130" s="155">
        <f>IF(N130="základná",J130,0)</f>
        <v>0</v>
      </c>
      <c r="BF130" s="155">
        <f>IF(N130="znížená",J130,0)</f>
        <v>0</v>
      </c>
      <c r="BG130" s="155">
        <f>IF(N130="zákl. prenesená",J130,0)</f>
        <v>0</v>
      </c>
      <c r="BH130" s="155">
        <f>IF(N130="zníž. prenesená",J130,0)</f>
        <v>0</v>
      </c>
      <c r="BI130" s="155">
        <f>IF(N130="nulová",J130,0)</f>
        <v>0</v>
      </c>
      <c r="BJ130" s="16" t="s">
        <v>87</v>
      </c>
      <c r="BK130" s="155">
        <f>ROUND(I130*H130,2)</f>
        <v>0</v>
      </c>
      <c r="BL130" s="16" t="s">
        <v>149</v>
      </c>
      <c r="BM130" s="154" t="s">
        <v>156</v>
      </c>
    </row>
    <row r="131" spans="2:65" s="11" customFormat="1" ht="22.75" customHeight="1">
      <c r="B131" s="130"/>
      <c r="D131" s="131" t="s">
        <v>73</v>
      </c>
      <c r="E131" s="140" t="s">
        <v>157</v>
      </c>
      <c r="F131" s="140" t="s">
        <v>158</v>
      </c>
      <c r="I131" s="133"/>
      <c r="J131" s="141">
        <f>BK131</f>
        <v>0</v>
      </c>
      <c r="L131" s="130"/>
      <c r="M131" s="135"/>
      <c r="P131" s="136">
        <f>SUM(P132:P148)</f>
        <v>0</v>
      </c>
      <c r="R131" s="136">
        <f>SUM(R132:R148)</f>
        <v>0.49067729999999993</v>
      </c>
      <c r="T131" s="137">
        <f>SUM(T132:T148)</f>
        <v>480.94780000000003</v>
      </c>
      <c r="AR131" s="131" t="s">
        <v>81</v>
      </c>
      <c r="AT131" s="138" t="s">
        <v>73</v>
      </c>
      <c r="AU131" s="138" t="s">
        <v>81</v>
      </c>
      <c r="AY131" s="131" t="s">
        <v>143</v>
      </c>
      <c r="BK131" s="139">
        <f>SUM(BK132:BK148)</f>
        <v>0</v>
      </c>
    </row>
    <row r="132" spans="2:65" s="1" customFormat="1" ht="33" customHeight="1">
      <c r="B132" s="31"/>
      <c r="C132" s="142" t="s">
        <v>149</v>
      </c>
      <c r="D132" s="142" t="s">
        <v>145</v>
      </c>
      <c r="E132" s="143" t="s">
        <v>159</v>
      </c>
      <c r="F132" s="144" t="s">
        <v>160</v>
      </c>
      <c r="G132" s="145" t="s">
        <v>161</v>
      </c>
      <c r="H132" s="146">
        <v>30.285</v>
      </c>
      <c r="I132" s="147"/>
      <c r="J132" s="148">
        <f>ROUND(I132*H132,2)</f>
        <v>0</v>
      </c>
      <c r="K132" s="149"/>
      <c r="L132" s="31"/>
      <c r="M132" s="150" t="s">
        <v>1</v>
      </c>
      <c r="N132" s="151" t="s">
        <v>40</v>
      </c>
      <c r="P132" s="152">
        <f>O132*H132</f>
        <v>0</v>
      </c>
      <c r="Q132" s="152">
        <v>0</v>
      </c>
      <c r="R132" s="152">
        <f>Q132*H132</f>
        <v>0</v>
      </c>
      <c r="S132" s="152">
        <v>2.4</v>
      </c>
      <c r="T132" s="153">
        <f>S132*H132</f>
        <v>72.683999999999997</v>
      </c>
      <c r="AR132" s="154" t="s">
        <v>149</v>
      </c>
      <c r="AT132" s="154" t="s">
        <v>145</v>
      </c>
      <c r="AU132" s="154" t="s">
        <v>87</v>
      </c>
      <c r="AY132" s="16" t="s">
        <v>143</v>
      </c>
      <c r="BE132" s="155">
        <f>IF(N132="základná",J132,0)</f>
        <v>0</v>
      </c>
      <c r="BF132" s="155">
        <f>IF(N132="znížená",J132,0)</f>
        <v>0</v>
      </c>
      <c r="BG132" s="155">
        <f>IF(N132="zákl. prenesená",J132,0)</f>
        <v>0</v>
      </c>
      <c r="BH132" s="155">
        <f>IF(N132="zníž. prenesená",J132,0)</f>
        <v>0</v>
      </c>
      <c r="BI132" s="155">
        <f>IF(N132="nulová",J132,0)</f>
        <v>0</v>
      </c>
      <c r="BJ132" s="16" t="s">
        <v>87</v>
      </c>
      <c r="BK132" s="155">
        <f>ROUND(I132*H132,2)</f>
        <v>0</v>
      </c>
      <c r="BL132" s="16" t="s">
        <v>149</v>
      </c>
      <c r="BM132" s="154" t="s">
        <v>162</v>
      </c>
    </row>
    <row r="133" spans="2:65" s="1" customFormat="1" ht="37.75" customHeight="1">
      <c r="B133" s="31"/>
      <c r="C133" s="142" t="s">
        <v>163</v>
      </c>
      <c r="D133" s="142" t="s">
        <v>145</v>
      </c>
      <c r="E133" s="143" t="s">
        <v>164</v>
      </c>
      <c r="F133" s="144" t="s">
        <v>165</v>
      </c>
      <c r="G133" s="145" t="s">
        <v>161</v>
      </c>
      <c r="H133" s="146">
        <v>50.716000000000001</v>
      </c>
      <c r="I133" s="147"/>
      <c r="J133" s="148">
        <f>ROUND(I133*H133,2)</f>
        <v>0</v>
      </c>
      <c r="K133" s="149"/>
      <c r="L133" s="31"/>
      <c r="M133" s="150" t="s">
        <v>1</v>
      </c>
      <c r="N133" s="151" t="s">
        <v>40</v>
      </c>
      <c r="P133" s="152">
        <f>O133*H133</f>
        <v>0</v>
      </c>
      <c r="Q133" s="152">
        <v>0</v>
      </c>
      <c r="R133" s="152">
        <f>Q133*H133</f>
        <v>0</v>
      </c>
      <c r="S133" s="152">
        <v>2.2000000000000002</v>
      </c>
      <c r="T133" s="153">
        <f>S133*H133</f>
        <v>111.57520000000001</v>
      </c>
      <c r="AR133" s="154" t="s">
        <v>149</v>
      </c>
      <c r="AT133" s="154" t="s">
        <v>145</v>
      </c>
      <c r="AU133" s="154" t="s">
        <v>87</v>
      </c>
      <c r="AY133" s="16" t="s">
        <v>143</v>
      </c>
      <c r="BE133" s="155">
        <f>IF(N133="základná",J133,0)</f>
        <v>0</v>
      </c>
      <c r="BF133" s="155">
        <f>IF(N133="znížená",J133,0)</f>
        <v>0</v>
      </c>
      <c r="BG133" s="155">
        <f>IF(N133="zákl. prenesená",J133,0)</f>
        <v>0</v>
      </c>
      <c r="BH133" s="155">
        <f>IF(N133="zníž. prenesená",J133,0)</f>
        <v>0</v>
      </c>
      <c r="BI133" s="155">
        <f>IF(N133="nulová",J133,0)</f>
        <v>0</v>
      </c>
      <c r="BJ133" s="16" t="s">
        <v>87</v>
      </c>
      <c r="BK133" s="155">
        <f>ROUND(I133*H133,2)</f>
        <v>0</v>
      </c>
      <c r="BL133" s="16" t="s">
        <v>149</v>
      </c>
      <c r="BM133" s="154" t="s">
        <v>166</v>
      </c>
    </row>
    <row r="134" spans="2:65" s="12" customFormat="1" ht="12">
      <c r="B134" s="156"/>
      <c r="D134" s="157" t="s">
        <v>167</v>
      </c>
      <c r="E134" s="158" t="s">
        <v>1</v>
      </c>
      <c r="F134" s="159" t="s">
        <v>168</v>
      </c>
      <c r="H134" s="158" t="s">
        <v>1</v>
      </c>
      <c r="I134" s="160"/>
      <c r="L134" s="156"/>
      <c r="M134" s="161"/>
      <c r="T134" s="162"/>
      <c r="AT134" s="158" t="s">
        <v>167</v>
      </c>
      <c r="AU134" s="158" t="s">
        <v>87</v>
      </c>
      <c r="AV134" s="12" t="s">
        <v>81</v>
      </c>
      <c r="AW134" s="12" t="s">
        <v>30</v>
      </c>
      <c r="AX134" s="12" t="s">
        <v>74</v>
      </c>
      <c r="AY134" s="158" t="s">
        <v>143</v>
      </c>
    </row>
    <row r="135" spans="2:65" s="13" customFormat="1" ht="12">
      <c r="B135" s="163"/>
      <c r="D135" s="157" t="s">
        <v>167</v>
      </c>
      <c r="E135" s="164" t="s">
        <v>1</v>
      </c>
      <c r="F135" s="165" t="s">
        <v>169</v>
      </c>
      <c r="H135" s="166">
        <v>50.716000000000001</v>
      </c>
      <c r="I135" s="167"/>
      <c r="L135" s="163"/>
      <c r="M135" s="168"/>
      <c r="T135" s="169"/>
      <c r="AT135" s="164" t="s">
        <v>167</v>
      </c>
      <c r="AU135" s="164" t="s">
        <v>87</v>
      </c>
      <c r="AV135" s="13" t="s">
        <v>87</v>
      </c>
      <c r="AW135" s="13" t="s">
        <v>30</v>
      </c>
      <c r="AX135" s="13" t="s">
        <v>74</v>
      </c>
      <c r="AY135" s="164" t="s">
        <v>143</v>
      </c>
    </row>
    <row r="136" spans="2:65" s="14" customFormat="1" ht="12">
      <c r="B136" s="170"/>
      <c r="D136" s="157" t="s">
        <v>167</v>
      </c>
      <c r="E136" s="171" t="s">
        <v>1</v>
      </c>
      <c r="F136" s="172" t="s">
        <v>170</v>
      </c>
      <c r="H136" s="173">
        <v>50.716000000000001</v>
      </c>
      <c r="I136" s="174"/>
      <c r="L136" s="170"/>
      <c r="M136" s="175"/>
      <c r="T136" s="176"/>
      <c r="AT136" s="171" t="s">
        <v>167</v>
      </c>
      <c r="AU136" s="171" t="s">
        <v>87</v>
      </c>
      <c r="AV136" s="14" t="s">
        <v>149</v>
      </c>
      <c r="AW136" s="14" t="s">
        <v>30</v>
      </c>
      <c r="AX136" s="14" t="s">
        <v>81</v>
      </c>
      <c r="AY136" s="171" t="s">
        <v>143</v>
      </c>
    </row>
    <row r="137" spans="2:65" s="1" customFormat="1" ht="21.75" customHeight="1">
      <c r="B137" s="31"/>
      <c r="C137" s="142" t="s">
        <v>171</v>
      </c>
      <c r="D137" s="142" t="s">
        <v>145</v>
      </c>
      <c r="E137" s="143" t="s">
        <v>172</v>
      </c>
      <c r="F137" s="144" t="s">
        <v>173</v>
      </c>
      <c r="G137" s="145" t="s">
        <v>174</v>
      </c>
      <c r="H137" s="146">
        <v>540.66499999999996</v>
      </c>
      <c r="I137" s="147"/>
      <c r="J137" s="148">
        <f>ROUND(I137*H137,2)</f>
        <v>0</v>
      </c>
      <c r="K137" s="149"/>
      <c r="L137" s="31"/>
      <c r="M137" s="150" t="s">
        <v>1</v>
      </c>
      <c r="N137" s="151" t="s">
        <v>40</v>
      </c>
      <c r="P137" s="152">
        <f>O137*H137</f>
        <v>0</v>
      </c>
      <c r="Q137" s="152">
        <v>0</v>
      </c>
      <c r="R137" s="152">
        <f>Q137*H137</f>
        <v>0</v>
      </c>
      <c r="S137" s="152">
        <v>0</v>
      </c>
      <c r="T137" s="153">
        <f>S137*H137</f>
        <v>0</v>
      </c>
      <c r="AR137" s="154" t="s">
        <v>149</v>
      </c>
      <c r="AT137" s="154" t="s">
        <v>145</v>
      </c>
      <c r="AU137" s="154" t="s">
        <v>87</v>
      </c>
      <c r="AY137" s="16" t="s">
        <v>143</v>
      </c>
      <c r="BE137" s="155">
        <f>IF(N137="základná",J137,0)</f>
        <v>0</v>
      </c>
      <c r="BF137" s="155">
        <f>IF(N137="znížená",J137,0)</f>
        <v>0</v>
      </c>
      <c r="BG137" s="155">
        <f>IF(N137="zákl. prenesená",J137,0)</f>
        <v>0</v>
      </c>
      <c r="BH137" s="155">
        <f>IF(N137="zníž. prenesená",J137,0)</f>
        <v>0</v>
      </c>
      <c r="BI137" s="155">
        <f>IF(N137="nulová",J137,0)</f>
        <v>0</v>
      </c>
      <c r="BJ137" s="16" t="s">
        <v>87</v>
      </c>
      <c r="BK137" s="155">
        <f>ROUND(I137*H137,2)</f>
        <v>0</v>
      </c>
      <c r="BL137" s="16" t="s">
        <v>149</v>
      </c>
      <c r="BM137" s="154" t="s">
        <v>175</v>
      </c>
    </row>
    <row r="138" spans="2:65" s="1" customFormat="1" ht="24.25" customHeight="1">
      <c r="B138" s="31"/>
      <c r="C138" s="142" t="s">
        <v>176</v>
      </c>
      <c r="D138" s="142" t="s">
        <v>145</v>
      </c>
      <c r="E138" s="143" t="s">
        <v>177</v>
      </c>
      <c r="F138" s="144" t="s">
        <v>178</v>
      </c>
      <c r="G138" s="145" t="s">
        <v>174</v>
      </c>
      <c r="H138" s="146">
        <v>15679.285</v>
      </c>
      <c r="I138" s="147"/>
      <c r="J138" s="148">
        <f>ROUND(I138*H138,2)</f>
        <v>0</v>
      </c>
      <c r="K138" s="149"/>
      <c r="L138" s="31"/>
      <c r="M138" s="150" t="s">
        <v>1</v>
      </c>
      <c r="N138" s="151" t="s">
        <v>40</v>
      </c>
      <c r="P138" s="152">
        <f>O138*H138</f>
        <v>0</v>
      </c>
      <c r="Q138" s="152">
        <v>0</v>
      </c>
      <c r="R138" s="152">
        <f>Q138*H138</f>
        <v>0</v>
      </c>
      <c r="S138" s="152">
        <v>0</v>
      </c>
      <c r="T138" s="153">
        <f>S138*H138</f>
        <v>0</v>
      </c>
      <c r="AR138" s="154" t="s">
        <v>149</v>
      </c>
      <c r="AT138" s="154" t="s">
        <v>145</v>
      </c>
      <c r="AU138" s="154" t="s">
        <v>87</v>
      </c>
      <c r="AY138" s="16" t="s">
        <v>143</v>
      </c>
      <c r="BE138" s="155">
        <f>IF(N138="základná",J138,0)</f>
        <v>0</v>
      </c>
      <c r="BF138" s="155">
        <f>IF(N138="znížená",J138,0)</f>
        <v>0</v>
      </c>
      <c r="BG138" s="155">
        <f>IF(N138="zákl. prenesená",J138,0)</f>
        <v>0</v>
      </c>
      <c r="BH138" s="155">
        <f>IF(N138="zníž. prenesená",J138,0)</f>
        <v>0</v>
      </c>
      <c r="BI138" s="155">
        <f>IF(N138="nulová",J138,0)</f>
        <v>0</v>
      </c>
      <c r="BJ138" s="16" t="s">
        <v>87</v>
      </c>
      <c r="BK138" s="155">
        <f>ROUND(I138*H138,2)</f>
        <v>0</v>
      </c>
      <c r="BL138" s="16" t="s">
        <v>149</v>
      </c>
      <c r="BM138" s="154" t="s">
        <v>179</v>
      </c>
    </row>
    <row r="139" spans="2:65" s="13" customFormat="1" ht="12">
      <c r="B139" s="163"/>
      <c r="D139" s="157" t="s">
        <v>167</v>
      </c>
      <c r="F139" s="165" t="s">
        <v>180</v>
      </c>
      <c r="H139" s="166">
        <v>15679.285</v>
      </c>
      <c r="I139" s="167"/>
      <c r="L139" s="163"/>
      <c r="M139" s="168"/>
      <c r="T139" s="169"/>
      <c r="AT139" s="164" t="s">
        <v>167</v>
      </c>
      <c r="AU139" s="164" t="s">
        <v>87</v>
      </c>
      <c r="AV139" s="13" t="s">
        <v>87</v>
      </c>
      <c r="AW139" s="13" t="s">
        <v>4</v>
      </c>
      <c r="AX139" s="13" t="s">
        <v>81</v>
      </c>
      <c r="AY139" s="164" t="s">
        <v>143</v>
      </c>
    </row>
    <row r="140" spans="2:65" s="1" customFormat="1" ht="24.25" customHeight="1">
      <c r="B140" s="31"/>
      <c r="C140" s="142" t="s">
        <v>181</v>
      </c>
      <c r="D140" s="142" t="s">
        <v>145</v>
      </c>
      <c r="E140" s="143" t="s">
        <v>182</v>
      </c>
      <c r="F140" s="144" t="s">
        <v>183</v>
      </c>
      <c r="G140" s="145" t="s">
        <v>174</v>
      </c>
      <c r="H140" s="146">
        <v>540.66499999999996</v>
      </c>
      <c r="I140" s="147"/>
      <c r="J140" s="148">
        <f>ROUND(I140*H140,2)</f>
        <v>0</v>
      </c>
      <c r="K140" s="149"/>
      <c r="L140" s="31"/>
      <c r="M140" s="150" t="s">
        <v>1</v>
      </c>
      <c r="N140" s="151" t="s">
        <v>40</v>
      </c>
      <c r="P140" s="152">
        <f>O140*H140</f>
        <v>0</v>
      </c>
      <c r="Q140" s="152">
        <v>0</v>
      </c>
      <c r="R140" s="152">
        <f>Q140*H140</f>
        <v>0</v>
      </c>
      <c r="S140" s="152">
        <v>0</v>
      </c>
      <c r="T140" s="153">
        <f>S140*H140</f>
        <v>0</v>
      </c>
      <c r="AR140" s="154" t="s">
        <v>149</v>
      </c>
      <c r="AT140" s="154" t="s">
        <v>145</v>
      </c>
      <c r="AU140" s="154" t="s">
        <v>87</v>
      </c>
      <c r="AY140" s="16" t="s">
        <v>143</v>
      </c>
      <c r="BE140" s="155">
        <f>IF(N140="základná",J140,0)</f>
        <v>0</v>
      </c>
      <c r="BF140" s="155">
        <f>IF(N140="znížená",J140,0)</f>
        <v>0</v>
      </c>
      <c r="BG140" s="155">
        <f>IF(N140="zákl. prenesená",J140,0)</f>
        <v>0</v>
      </c>
      <c r="BH140" s="155">
        <f>IF(N140="zníž. prenesená",J140,0)</f>
        <v>0</v>
      </c>
      <c r="BI140" s="155">
        <f>IF(N140="nulová",J140,0)</f>
        <v>0</v>
      </c>
      <c r="BJ140" s="16" t="s">
        <v>87</v>
      </c>
      <c r="BK140" s="155">
        <f>ROUND(I140*H140,2)</f>
        <v>0</v>
      </c>
      <c r="BL140" s="16" t="s">
        <v>149</v>
      </c>
      <c r="BM140" s="154" t="s">
        <v>184</v>
      </c>
    </row>
    <row r="141" spans="2:65" s="1" customFormat="1" ht="24.25" customHeight="1">
      <c r="B141" s="31"/>
      <c r="C141" s="142" t="s">
        <v>157</v>
      </c>
      <c r="D141" s="142" t="s">
        <v>145</v>
      </c>
      <c r="E141" s="143" t="s">
        <v>185</v>
      </c>
      <c r="F141" s="144" t="s">
        <v>186</v>
      </c>
      <c r="G141" s="145" t="s">
        <v>174</v>
      </c>
      <c r="H141" s="146">
        <v>2703.3249999999998</v>
      </c>
      <c r="I141" s="147"/>
      <c r="J141" s="148">
        <f>ROUND(I141*H141,2)</f>
        <v>0</v>
      </c>
      <c r="K141" s="149"/>
      <c r="L141" s="31"/>
      <c r="M141" s="150" t="s">
        <v>1</v>
      </c>
      <c r="N141" s="151" t="s">
        <v>40</v>
      </c>
      <c r="P141" s="152">
        <f>O141*H141</f>
        <v>0</v>
      </c>
      <c r="Q141" s="152">
        <v>0</v>
      </c>
      <c r="R141" s="152">
        <f>Q141*H141</f>
        <v>0</v>
      </c>
      <c r="S141" s="152">
        <v>0</v>
      </c>
      <c r="T141" s="153">
        <f>S141*H141</f>
        <v>0</v>
      </c>
      <c r="AR141" s="154" t="s">
        <v>149</v>
      </c>
      <c r="AT141" s="154" t="s">
        <v>145</v>
      </c>
      <c r="AU141" s="154" t="s">
        <v>87</v>
      </c>
      <c r="AY141" s="16" t="s">
        <v>143</v>
      </c>
      <c r="BE141" s="155">
        <f>IF(N141="základná",J141,0)</f>
        <v>0</v>
      </c>
      <c r="BF141" s="155">
        <f>IF(N141="znížená",J141,0)</f>
        <v>0</v>
      </c>
      <c r="BG141" s="155">
        <f>IF(N141="zákl. prenesená",J141,0)</f>
        <v>0</v>
      </c>
      <c r="BH141" s="155">
        <f>IF(N141="zníž. prenesená",J141,0)</f>
        <v>0</v>
      </c>
      <c r="BI141" s="155">
        <f>IF(N141="nulová",J141,0)</f>
        <v>0</v>
      </c>
      <c r="BJ141" s="16" t="s">
        <v>87</v>
      </c>
      <c r="BK141" s="155">
        <f>ROUND(I141*H141,2)</f>
        <v>0</v>
      </c>
      <c r="BL141" s="16" t="s">
        <v>149</v>
      </c>
      <c r="BM141" s="154" t="s">
        <v>187</v>
      </c>
    </row>
    <row r="142" spans="2:65" s="13" customFormat="1" ht="12">
      <c r="B142" s="163"/>
      <c r="D142" s="157" t="s">
        <v>167</v>
      </c>
      <c r="F142" s="165" t="s">
        <v>188</v>
      </c>
      <c r="H142" s="166">
        <v>2703.3249999999998</v>
      </c>
      <c r="I142" s="167"/>
      <c r="L142" s="163"/>
      <c r="M142" s="168"/>
      <c r="T142" s="169"/>
      <c r="AT142" s="164" t="s">
        <v>167</v>
      </c>
      <c r="AU142" s="164" t="s">
        <v>87</v>
      </c>
      <c r="AV142" s="13" t="s">
        <v>87</v>
      </c>
      <c r="AW142" s="13" t="s">
        <v>4</v>
      </c>
      <c r="AX142" s="13" t="s">
        <v>81</v>
      </c>
      <c r="AY142" s="164" t="s">
        <v>143</v>
      </c>
    </row>
    <row r="143" spans="2:65" s="1" customFormat="1" ht="24.25" customHeight="1">
      <c r="B143" s="31"/>
      <c r="C143" s="142" t="s">
        <v>189</v>
      </c>
      <c r="D143" s="142" t="s">
        <v>145</v>
      </c>
      <c r="E143" s="143" t="s">
        <v>190</v>
      </c>
      <c r="F143" s="144" t="s">
        <v>191</v>
      </c>
      <c r="G143" s="145" t="s">
        <v>174</v>
      </c>
      <c r="H143" s="146">
        <v>540.66499999999996</v>
      </c>
      <c r="I143" s="147"/>
      <c r="J143" s="148">
        <f>ROUND(I143*H143,2)</f>
        <v>0</v>
      </c>
      <c r="K143" s="149"/>
      <c r="L143" s="31"/>
      <c r="M143" s="150" t="s">
        <v>1</v>
      </c>
      <c r="N143" s="151" t="s">
        <v>40</v>
      </c>
      <c r="P143" s="152">
        <f>O143*H143</f>
        <v>0</v>
      </c>
      <c r="Q143" s="152">
        <v>0</v>
      </c>
      <c r="R143" s="152">
        <f>Q143*H143</f>
        <v>0</v>
      </c>
      <c r="S143" s="152">
        <v>0</v>
      </c>
      <c r="T143" s="153">
        <f>S143*H143</f>
        <v>0</v>
      </c>
      <c r="AR143" s="154" t="s">
        <v>149</v>
      </c>
      <c r="AT143" s="154" t="s">
        <v>145</v>
      </c>
      <c r="AU143" s="154" t="s">
        <v>87</v>
      </c>
      <c r="AY143" s="16" t="s">
        <v>143</v>
      </c>
      <c r="BE143" s="155">
        <f>IF(N143="základná",J143,0)</f>
        <v>0</v>
      </c>
      <c r="BF143" s="155">
        <f>IF(N143="znížená",J143,0)</f>
        <v>0</v>
      </c>
      <c r="BG143" s="155">
        <f>IF(N143="zákl. prenesená",J143,0)</f>
        <v>0</v>
      </c>
      <c r="BH143" s="155">
        <f>IF(N143="zníž. prenesená",J143,0)</f>
        <v>0</v>
      </c>
      <c r="BI143" s="155">
        <f>IF(N143="nulová",J143,0)</f>
        <v>0</v>
      </c>
      <c r="BJ143" s="16" t="s">
        <v>87</v>
      </c>
      <c r="BK143" s="155">
        <f>ROUND(I143*H143,2)</f>
        <v>0</v>
      </c>
      <c r="BL143" s="16" t="s">
        <v>149</v>
      </c>
      <c r="BM143" s="154" t="s">
        <v>192</v>
      </c>
    </row>
    <row r="144" spans="2:65" s="1" customFormat="1" ht="16.5" customHeight="1">
      <c r="B144" s="31"/>
      <c r="C144" s="142" t="s">
        <v>193</v>
      </c>
      <c r="D144" s="142" t="s">
        <v>145</v>
      </c>
      <c r="E144" s="143" t="s">
        <v>194</v>
      </c>
      <c r="F144" s="144" t="s">
        <v>195</v>
      </c>
      <c r="G144" s="145" t="s">
        <v>196</v>
      </c>
      <c r="H144" s="146">
        <v>2</v>
      </c>
      <c r="I144" s="147"/>
      <c r="J144" s="148">
        <f>ROUND(I144*H144,2)</f>
        <v>0</v>
      </c>
      <c r="K144" s="149"/>
      <c r="L144" s="31"/>
      <c r="M144" s="150" t="s">
        <v>1</v>
      </c>
      <c r="N144" s="151" t="s">
        <v>40</v>
      </c>
      <c r="P144" s="152">
        <f>O144*H144</f>
        <v>0</v>
      </c>
      <c r="Q144" s="152">
        <v>0</v>
      </c>
      <c r="R144" s="152">
        <f>Q144*H144</f>
        <v>0</v>
      </c>
      <c r="S144" s="152">
        <v>0</v>
      </c>
      <c r="T144" s="153">
        <f>S144*H144</f>
        <v>0</v>
      </c>
      <c r="AR144" s="154" t="s">
        <v>149</v>
      </c>
      <c r="AT144" s="154" t="s">
        <v>145</v>
      </c>
      <c r="AU144" s="154" t="s">
        <v>87</v>
      </c>
      <c r="AY144" s="16" t="s">
        <v>143</v>
      </c>
      <c r="BE144" s="155">
        <f>IF(N144="základná",J144,0)</f>
        <v>0</v>
      </c>
      <c r="BF144" s="155">
        <f>IF(N144="znížená",J144,0)</f>
        <v>0</v>
      </c>
      <c r="BG144" s="155">
        <f>IF(N144="zákl. prenesená",J144,0)</f>
        <v>0</v>
      </c>
      <c r="BH144" s="155">
        <f>IF(N144="zníž. prenesená",J144,0)</f>
        <v>0</v>
      </c>
      <c r="BI144" s="155">
        <f>IF(N144="nulová",J144,0)</f>
        <v>0</v>
      </c>
      <c r="BJ144" s="16" t="s">
        <v>87</v>
      </c>
      <c r="BK144" s="155">
        <f>ROUND(I144*H144,2)</f>
        <v>0</v>
      </c>
      <c r="BL144" s="16" t="s">
        <v>149</v>
      </c>
      <c r="BM144" s="154" t="s">
        <v>197</v>
      </c>
    </row>
    <row r="145" spans="2:65" s="1" customFormat="1" ht="37.75" customHeight="1">
      <c r="B145" s="31"/>
      <c r="C145" s="142" t="s">
        <v>198</v>
      </c>
      <c r="D145" s="142" t="s">
        <v>145</v>
      </c>
      <c r="E145" s="143" t="s">
        <v>199</v>
      </c>
      <c r="F145" s="144" t="s">
        <v>200</v>
      </c>
      <c r="G145" s="145" t="s">
        <v>161</v>
      </c>
      <c r="H145" s="146">
        <v>1141.1099999999999</v>
      </c>
      <c r="I145" s="147"/>
      <c r="J145" s="148">
        <f>ROUND(I145*H145,2)</f>
        <v>0</v>
      </c>
      <c r="K145" s="149"/>
      <c r="L145" s="31"/>
      <c r="M145" s="150" t="s">
        <v>1</v>
      </c>
      <c r="N145" s="151" t="s">
        <v>40</v>
      </c>
      <c r="P145" s="152">
        <f>O145*H145</f>
        <v>0</v>
      </c>
      <c r="Q145" s="152">
        <v>4.2999999999999999E-4</v>
      </c>
      <c r="R145" s="152">
        <f>Q145*H145</f>
        <v>0.49067729999999993</v>
      </c>
      <c r="S145" s="152">
        <v>0.26</v>
      </c>
      <c r="T145" s="153">
        <f>S145*H145</f>
        <v>296.68860000000001</v>
      </c>
      <c r="AR145" s="154" t="s">
        <v>149</v>
      </c>
      <c r="AT145" s="154" t="s">
        <v>145</v>
      </c>
      <c r="AU145" s="154" t="s">
        <v>87</v>
      </c>
      <c r="AY145" s="16" t="s">
        <v>143</v>
      </c>
      <c r="BE145" s="155">
        <f>IF(N145="základná",J145,0)</f>
        <v>0</v>
      </c>
      <c r="BF145" s="155">
        <f>IF(N145="znížená",J145,0)</f>
        <v>0</v>
      </c>
      <c r="BG145" s="155">
        <f>IF(N145="zákl. prenesená",J145,0)</f>
        <v>0</v>
      </c>
      <c r="BH145" s="155">
        <f>IF(N145="zníž. prenesená",J145,0)</f>
        <v>0</v>
      </c>
      <c r="BI145" s="155">
        <f>IF(N145="nulová",J145,0)</f>
        <v>0</v>
      </c>
      <c r="BJ145" s="16" t="s">
        <v>87</v>
      </c>
      <c r="BK145" s="155">
        <f>ROUND(I145*H145,2)</f>
        <v>0</v>
      </c>
      <c r="BL145" s="16" t="s">
        <v>149</v>
      </c>
      <c r="BM145" s="154" t="s">
        <v>201</v>
      </c>
    </row>
    <row r="146" spans="2:65" s="12" customFormat="1" ht="12">
      <c r="B146" s="156"/>
      <c r="D146" s="157" t="s">
        <v>167</v>
      </c>
      <c r="E146" s="158" t="s">
        <v>1</v>
      </c>
      <c r="F146" s="159" t="s">
        <v>168</v>
      </c>
      <c r="H146" s="158" t="s">
        <v>1</v>
      </c>
      <c r="I146" s="160"/>
      <c r="L146" s="156"/>
      <c r="M146" s="161"/>
      <c r="T146" s="162"/>
      <c r="AT146" s="158" t="s">
        <v>167</v>
      </c>
      <c r="AU146" s="158" t="s">
        <v>87</v>
      </c>
      <c r="AV146" s="12" t="s">
        <v>81</v>
      </c>
      <c r="AW146" s="12" t="s">
        <v>30</v>
      </c>
      <c r="AX146" s="12" t="s">
        <v>74</v>
      </c>
      <c r="AY146" s="158" t="s">
        <v>143</v>
      </c>
    </row>
    <row r="147" spans="2:65" s="13" customFormat="1" ht="12">
      <c r="B147" s="163"/>
      <c r="D147" s="157" t="s">
        <v>167</v>
      </c>
      <c r="E147" s="164" t="s">
        <v>1</v>
      </c>
      <c r="F147" s="165" t="s">
        <v>202</v>
      </c>
      <c r="H147" s="166">
        <v>1141.1099999999999</v>
      </c>
      <c r="I147" s="167"/>
      <c r="L147" s="163"/>
      <c r="M147" s="168"/>
      <c r="T147" s="169"/>
      <c r="AT147" s="164" t="s">
        <v>167</v>
      </c>
      <c r="AU147" s="164" t="s">
        <v>87</v>
      </c>
      <c r="AV147" s="13" t="s">
        <v>87</v>
      </c>
      <c r="AW147" s="13" t="s">
        <v>30</v>
      </c>
      <c r="AX147" s="13" t="s">
        <v>74</v>
      </c>
      <c r="AY147" s="164" t="s">
        <v>143</v>
      </c>
    </row>
    <row r="148" spans="2:65" s="14" customFormat="1" ht="12">
      <c r="B148" s="170"/>
      <c r="D148" s="157" t="s">
        <v>167</v>
      </c>
      <c r="E148" s="171" t="s">
        <v>1</v>
      </c>
      <c r="F148" s="172" t="s">
        <v>170</v>
      </c>
      <c r="H148" s="173">
        <v>1141.1099999999999</v>
      </c>
      <c r="I148" s="174"/>
      <c r="L148" s="170"/>
      <c r="M148" s="175"/>
      <c r="T148" s="176"/>
      <c r="AT148" s="171" t="s">
        <v>167</v>
      </c>
      <c r="AU148" s="171" t="s">
        <v>87</v>
      </c>
      <c r="AV148" s="14" t="s">
        <v>149</v>
      </c>
      <c r="AW148" s="14" t="s">
        <v>30</v>
      </c>
      <c r="AX148" s="14" t="s">
        <v>81</v>
      </c>
      <c r="AY148" s="171" t="s">
        <v>143</v>
      </c>
    </row>
    <row r="149" spans="2:65" s="11" customFormat="1" ht="26" customHeight="1">
      <c r="B149" s="130"/>
      <c r="D149" s="131" t="s">
        <v>73</v>
      </c>
      <c r="E149" s="132" t="s">
        <v>203</v>
      </c>
      <c r="F149" s="132" t="s">
        <v>204</v>
      </c>
      <c r="I149" s="133"/>
      <c r="J149" s="134">
        <f>BK149</f>
        <v>0</v>
      </c>
      <c r="L149" s="130"/>
      <c r="M149" s="135"/>
      <c r="P149" s="136">
        <f>P150</f>
        <v>0</v>
      </c>
      <c r="R149" s="136">
        <f>R150</f>
        <v>0</v>
      </c>
      <c r="T149" s="137">
        <f>T150</f>
        <v>1.425</v>
      </c>
      <c r="AR149" s="131" t="s">
        <v>149</v>
      </c>
      <c r="AT149" s="138" t="s">
        <v>73</v>
      </c>
      <c r="AU149" s="138" t="s">
        <v>74</v>
      </c>
      <c r="AY149" s="131" t="s">
        <v>143</v>
      </c>
      <c r="BK149" s="139">
        <f>BK150</f>
        <v>0</v>
      </c>
    </row>
    <row r="150" spans="2:65" s="1" customFormat="1" ht="16.5" customHeight="1">
      <c r="B150" s="31"/>
      <c r="C150" s="142" t="s">
        <v>205</v>
      </c>
      <c r="D150" s="142" t="s">
        <v>145</v>
      </c>
      <c r="E150" s="143" t="s">
        <v>206</v>
      </c>
      <c r="F150" s="144" t="s">
        <v>207</v>
      </c>
      <c r="G150" s="145" t="s">
        <v>208</v>
      </c>
      <c r="H150" s="146">
        <v>285</v>
      </c>
      <c r="I150" s="147"/>
      <c r="J150" s="148">
        <f>ROUND(I150*H150,2)</f>
        <v>0</v>
      </c>
      <c r="K150" s="149"/>
      <c r="L150" s="31"/>
      <c r="M150" s="150" t="s">
        <v>1</v>
      </c>
      <c r="N150" s="151" t="s">
        <v>40</v>
      </c>
      <c r="P150" s="152">
        <f>O150*H150</f>
        <v>0</v>
      </c>
      <c r="Q150" s="152">
        <v>0</v>
      </c>
      <c r="R150" s="152">
        <f>Q150*H150</f>
        <v>0</v>
      </c>
      <c r="S150" s="152">
        <v>5.0000000000000001E-3</v>
      </c>
      <c r="T150" s="153">
        <f>S150*H150</f>
        <v>1.425</v>
      </c>
      <c r="AR150" s="154" t="s">
        <v>209</v>
      </c>
      <c r="AT150" s="154" t="s">
        <v>145</v>
      </c>
      <c r="AU150" s="154" t="s">
        <v>81</v>
      </c>
      <c r="AY150" s="16" t="s">
        <v>143</v>
      </c>
      <c r="BE150" s="155">
        <f>IF(N150="základná",J150,0)</f>
        <v>0</v>
      </c>
      <c r="BF150" s="155">
        <f>IF(N150="znížená",J150,0)</f>
        <v>0</v>
      </c>
      <c r="BG150" s="155">
        <f>IF(N150="zákl. prenesená",J150,0)</f>
        <v>0</v>
      </c>
      <c r="BH150" s="155">
        <f>IF(N150="zníž. prenesená",J150,0)</f>
        <v>0</v>
      </c>
      <c r="BI150" s="155">
        <f>IF(N150="nulová",J150,0)</f>
        <v>0</v>
      </c>
      <c r="BJ150" s="16" t="s">
        <v>87</v>
      </c>
      <c r="BK150" s="155">
        <f>ROUND(I150*H150,2)</f>
        <v>0</v>
      </c>
      <c r="BL150" s="16" t="s">
        <v>209</v>
      </c>
      <c r="BM150" s="154" t="s">
        <v>210</v>
      </c>
    </row>
    <row r="151" spans="2:65" s="11" customFormat="1" ht="26" customHeight="1">
      <c r="B151" s="130"/>
      <c r="D151" s="131" t="s">
        <v>73</v>
      </c>
      <c r="E151" s="132" t="s">
        <v>211</v>
      </c>
      <c r="F151" s="132" t="s">
        <v>212</v>
      </c>
      <c r="I151" s="133"/>
      <c r="J151" s="134">
        <f>BK151</f>
        <v>0</v>
      </c>
      <c r="L151" s="130"/>
      <c r="M151" s="135"/>
      <c r="P151" s="136">
        <f>P152</f>
        <v>0</v>
      </c>
      <c r="R151" s="136">
        <f>R152</f>
        <v>0</v>
      </c>
      <c r="T151" s="137">
        <f>T152</f>
        <v>0</v>
      </c>
      <c r="AR151" s="131" t="s">
        <v>163</v>
      </c>
      <c r="AT151" s="138" t="s">
        <v>73</v>
      </c>
      <c r="AU151" s="138" t="s">
        <v>74</v>
      </c>
      <c r="AY151" s="131" t="s">
        <v>143</v>
      </c>
      <c r="BK151" s="139">
        <f>BK152</f>
        <v>0</v>
      </c>
    </row>
    <row r="152" spans="2:65" s="1" customFormat="1" ht="24.25" customHeight="1">
      <c r="B152" s="31"/>
      <c r="C152" s="142" t="s">
        <v>213</v>
      </c>
      <c r="D152" s="142" t="s">
        <v>145</v>
      </c>
      <c r="E152" s="143" t="s">
        <v>214</v>
      </c>
      <c r="F152" s="144" t="s">
        <v>215</v>
      </c>
      <c r="G152" s="145" t="s">
        <v>216</v>
      </c>
      <c r="H152" s="177"/>
      <c r="I152" s="147"/>
      <c r="J152" s="148">
        <f>ROUND(I152*H152,2)</f>
        <v>0</v>
      </c>
      <c r="K152" s="149"/>
      <c r="L152" s="31"/>
      <c r="M152" s="178" t="s">
        <v>1</v>
      </c>
      <c r="N152" s="179" t="s">
        <v>40</v>
      </c>
      <c r="O152" s="180"/>
      <c r="P152" s="181">
        <f>O152*H152</f>
        <v>0</v>
      </c>
      <c r="Q152" s="181">
        <v>0</v>
      </c>
      <c r="R152" s="181">
        <f>Q152*H152</f>
        <v>0</v>
      </c>
      <c r="S152" s="181">
        <v>0</v>
      </c>
      <c r="T152" s="182">
        <f>S152*H152</f>
        <v>0</v>
      </c>
      <c r="AR152" s="154" t="s">
        <v>217</v>
      </c>
      <c r="AT152" s="154" t="s">
        <v>145</v>
      </c>
      <c r="AU152" s="154" t="s">
        <v>81</v>
      </c>
      <c r="AY152" s="16" t="s">
        <v>143</v>
      </c>
      <c r="BE152" s="155">
        <f>IF(N152="základná",J152,0)</f>
        <v>0</v>
      </c>
      <c r="BF152" s="155">
        <f>IF(N152="znížená",J152,0)</f>
        <v>0</v>
      </c>
      <c r="BG152" s="155">
        <f>IF(N152="zákl. prenesená",J152,0)</f>
        <v>0</v>
      </c>
      <c r="BH152" s="155">
        <f>IF(N152="zníž. prenesená",J152,0)</f>
        <v>0</v>
      </c>
      <c r="BI152" s="155">
        <f>IF(N152="nulová",J152,0)</f>
        <v>0</v>
      </c>
      <c r="BJ152" s="16" t="s">
        <v>87</v>
      </c>
      <c r="BK152" s="155">
        <f>ROUND(I152*H152,2)</f>
        <v>0</v>
      </c>
      <c r="BL152" s="16" t="s">
        <v>217</v>
      </c>
      <c r="BM152" s="154" t="s">
        <v>218</v>
      </c>
    </row>
    <row r="153" spans="2:65" s="1" customFormat="1" ht="7" customHeight="1">
      <c r="B153" s="46"/>
      <c r="C153" s="47"/>
      <c r="D153" s="47"/>
      <c r="E153" s="47"/>
      <c r="F153" s="47"/>
      <c r="G153" s="47"/>
      <c r="H153" s="47"/>
      <c r="I153" s="47"/>
      <c r="J153" s="47"/>
      <c r="K153" s="47"/>
      <c r="L153" s="31"/>
    </row>
  </sheetData>
  <sheetProtection algorithmName="SHA-512" hashValue="xewm/LTr1r4pu0D4EvTDeL37/d6J2h8Eo7uelXeS4VaVkgfulAH3+8HL8arIMoUejFfMy9XeRG6YThjUHt9GSw==" saltValue="mt+RR8ut3P1De37KigFF8fSkgltl2FzuAoXySwkN5QIOBU1es73D9RyZxEWAd+hcBo4LXy/4n3cS47tQRDudDw==" spinCount="100000" sheet="1" objects="1" scenarios="1" formatColumns="0" formatRows="0" autoFilter="0"/>
  <autoFilter ref="C124:K152" xr:uid="{00000000-0009-0000-0000-000001000000}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893"/>
  <sheetViews>
    <sheetView showGridLines="0" workbookViewId="0"/>
  </sheetViews>
  <sheetFormatPr baseColWidth="10" defaultRowHeight="11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0" width="22.25" customWidth="1"/>
    <col min="11" max="11" width="22.25" hidden="1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6" t="s">
        <v>91</v>
      </c>
    </row>
    <row r="3" spans="2:46" ht="7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74</v>
      </c>
    </row>
    <row r="4" spans="2:46" ht="25" customHeight="1">
      <c r="B4" s="19"/>
      <c r="D4" s="20" t="s">
        <v>114</v>
      </c>
      <c r="L4" s="19"/>
      <c r="M4" s="95" t="s">
        <v>9</v>
      </c>
      <c r="AT4" s="16" t="s">
        <v>4</v>
      </c>
    </row>
    <row r="5" spans="2:46" ht="7" customHeight="1">
      <c r="B5" s="19"/>
      <c r="L5" s="19"/>
    </row>
    <row r="6" spans="2:46" ht="12" customHeight="1">
      <c r="B6" s="19"/>
      <c r="D6" s="26" t="s">
        <v>15</v>
      </c>
      <c r="L6" s="19"/>
    </row>
    <row r="7" spans="2:46" ht="16.5" customHeight="1">
      <c r="B7" s="19"/>
      <c r="E7" s="244" t="str">
        <f>'Rekapitulácia stavby'!K6</f>
        <v>Prestavba RD a HB na multifunkčný objekt s ubytovacou jednotkou</v>
      </c>
      <c r="F7" s="245"/>
      <c r="G7" s="245"/>
      <c r="H7" s="245"/>
      <c r="L7" s="19"/>
    </row>
    <row r="8" spans="2:46" ht="12" customHeight="1">
      <c r="B8" s="19"/>
      <c r="D8" s="26" t="s">
        <v>115</v>
      </c>
      <c r="L8" s="19"/>
    </row>
    <row r="9" spans="2:46" s="1" customFormat="1" ht="16.5" customHeight="1">
      <c r="B9" s="31"/>
      <c r="E9" s="244" t="s">
        <v>116</v>
      </c>
      <c r="F9" s="243"/>
      <c r="G9" s="243"/>
      <c r="H9" s="243"/>
      <c r="L9" s="31"/>
    </row>
    <row r="10" spans="2:46" s="1" customFormat="1" ht="12" customHeight="1">
      <c r="B10" s="31"/>
      <c r="D10" s="26" t="s">
        <v>117</v>
      </c>
      <c r="L10" s="31"/>
    </row>
    <row r="11" spans="2:46" s="1" customFormat="1" ht="16.5" customHeight="1">
      <c r="B11" s="31"/>
      <c r="E11" s="238" t="s">
        <v>219</v>
      </c>
      <c r="F11" s="243"/>
      <c r="G11" s="243"/>
      <c r="H11" s="243"/>
      <c r="L11" s="31"/>
    </row>
    <row r="12" spans="2:46" s="1" customFormat="1">
      <c r="B12" s="31"/>
      <c r="L12" s="31"/>
    </row>
    <row r="13" spans="2:46" s="1" customFormat="1" ht="12" customHeight="1">
      <c r="B13" s="31"/>
      <c r="D13" s="26" t="s">
        <v>17</v>
      </c>
      <c r="F13" s="24" t="s">
        <v>1</v>
      </c>
      <c r="I13" s="26" t="s">
        <v>18</v>
      </c>
      <c r="J13" s="24" t="s">
        <v>1</v>
      </c>
      <c r="L13" s="31"/>
    </row>
    <row r="14" spans="2:46" s="1" customFormat="1" ht="12" customHeight="1">
      <c r="B14" s="31"/>
      <c r="D14" s="26" t="s">
        <v>19</v>
      </c>
      <c r="F14" s="24" t="s">
        <v>20</v>
      </c>
      <c r="I14" s="26" t="s">
        <v>21</v>
      </c>
      <c r="J14" s="54">
        <f>'Rekapitulácia stavby'!AN8</f>
        <v>46064</v>
      </c>
      <c r="L14" s="31"/>
    </row>
    <row r="15" spans="2:46" s="1" customFormat="1" ht="10.75" customHeight="1">
      <c r="B15" s="31"/>
      <c r="L15" s="31"/>
    </row>
    <row r="16" spans="2:46" s="1" customFormat="1" ht="12" customHeight="1">
      <c r="B16" s="31"/>
      <c r="D16" s="26" t="s">
        <v>22</v>
      </c>
      <c r="I16" s="26" t="s">
        <v>23</v>
      </c>
      <c r="J16" s="24" t="s">
        <v>1</v>
      </c>
      <c r="L16" s="31"/>
    </row>
    <row r="17" spans="2:12" s="1" customFormat="1" ht="18" customHeight="1">
      <c r="B17" s="31"/>
      <c r="E17" s="24" t="s">
        <v>24</v>
      </c>
      <c r="I17" s="26" t="s">
        <v>25</v>
      </c>
      <c r="J17" s="24" t="s">
        <v>1</v>
      </c>
      <c r="L17" s="31"/>
    </row>
    <row r="18" spans="2:12" s="1" customFormat="1" ht="7" customHeight="1">
      <c r="B18" s="31"/>
      <c r="L18" s="31"/>
    </row>
    <row r="19" spans="2:12" s="1" customFormat="1" ht="12" customHeight="1">
      <c r="B19" s="31"/>
      <c r="D19" s="26" t="s">
        <v>26</v>
      </c>
      <c r="I19" s="26" t="s">
        <v>23</v>
      </c>
      <c r="J19" s="27" t="str">
        <f>'Rekapitulácia stavby'!AN13</f>
        <v>Vyplň údaj</v>
      </c>
      <c r="L19" s="31"/>
    </row>
    <row r="20" spans="2:12" s="1" customFormat="1" ht="18" customHeight="1">
      <c r="B20" s="31"/>
      <c r="E20" s="246" t="str">
        <f>'Rekapitulácia stavby'!E14</f>
        <v>Vyplň údaj</v>
      </c>
      <c r="F20" s="229"/>
      <c r="G20" s="229"/>
      <c r="H20" s="229"/>
      <c r="I20" s="26" t="s">
        <v>25</v>
      </c>
      <c r="J20" s="27" t="str">
        <f>'Rekapitulácia stavby'!AN14</f>
        <v>Vyplň údaj</v>
      </c>
      <c r="L20" s="31"/>
    </row>
    <row r="21" spans="2:12" s="1" customFormat="1" ht="7" customHeight="1">
      <c r="B21" s="31"/>
      <c r="L21" s="31"/>
    </row>
    <row r="22" spans="2:12" s="1" customFormat="1" ht="12" customHeight="1">
      <c r="B22" s="31"/>
      <c r="D22" s="26" t="s">
        <v>28</v>
      </c>
      <c r="I22" s="26" t="s">
        <v>23</v>
      </c>
      <c r="J22" s="24" t="s">
        <v>1</v>
      </c>
      <c r="L22" s="31"/>
    </row>
    <row r="23" spans="2:12" s="1" customFormat="1" ht="18" customHeight="1">
      <c r="B23" s="31"/>
      <c r="E23" s="24" t="s">
        <v>29</v>
      </c>
      <c r="I23" s="26" t="s">
        <v>25</v>
      </c>
      <c r="J23" s="24" t="s">
        <v>1</v>
      </c>
      <c r="L23" s="31"/>
    </row>
    <row r="24" spans="2:12" s="1" customFormat="1" ht="7" customHeight="1">
      <c r="B24" s="31"/>
      <c r="L24" s="31"/>
    </row>
    <row r="25" spans="2:12" s="1" customFormat="1" ht="12" customHeight="1">
      <c r="B25" s="31"/>
      <c r="D25" s="26" t="s">
        <v>31</v>
      </c>
      <c r="I25" s="26" t="s">
        <v>23</v>
      </c>
      <c r="J25" s="24" t="s">
        <v>1</v>
      </c>
      <c r="L25" s="31"/>
    </row>
    <row r="26" spans="2:12" s="1" customFormat="1" ht="18" customHeight="1">
      <c r="B26" s="31"/>
      <c r="E26" s="24" t="s">
        <v>32</v>
      </c>
      <c r="I26" s="26" t="s">
        <v>25</v>
      </c>
      <c r="J26" s="24" t="s">
        <v>1</v>
      </c>
      <c r="L26" s="31"/>
    </row>
    <row r="27" spans="2:12" s="1" customFormat="1" ht="7" customHeight="1">
      <c r="B27" s="31"/>
      <c r="L27" s="31"/>
    </row>
    <row r="28" spans="2:12" s="1" customFormat="1" ht="12" customHeight="1">
      <c r="B28" s="31"/>
      <c r="D28" s="26" t="s">
        <v>33</v>
      </c>
      <c r="L28" s="31"/>
    </row>
    <row r="29" spans="2:12" s="7" customFormat="1" ht="16.5" customHeight="1">
      <c r="B29" s="96"/>
      <c r="E29" s="233" t="s">
        <v>1</v>
      </c>
      <c r="F29" s="233"/>
      <c r="G29" s="233"/>
      <c r="H29" s="233"/>
      <c r="L29" s="96"/>
    </row>
    <row r="30" spans="2:12" s="1" customFormat="1" ht="7" customHeight="1">
      <c r="B30" s="31"/>
      <c r="L30" s="31"/>
    </row>
    <row r="31" spans="2:12" s="1" customFormat="1" ht="7" customHeight="1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25.5" customHeight="1">
      <c r="B32" s="31"/>
      <c r="D32" s="97" t="s">
        <v>34</v>
      </c>
      <c r="J32" s="68">
        <f>ROUND(J146, 2)</f>
        <v>0</v>
      </c>
      <c r="L32" s="31"/>
    </row>
    <row r="33" spans="2:12" s="1" customFormat="1" ht="7" customHeight="1">
      <c r="B33" s="31"/>
      <c r="D33" s="55"/>
      <c r="E33" s="55"/>
      <c r="F33" s="55"/>
      <c r="G33" s="55"/>
      <c r="H33" s="55"/>
      <c r="I33" s="55"/>
      <c r="J33" s="55"/>
      <c r="K33" s="55"/>
      <c r="L33" s="31"/>
    </row>
    <row r="34" spans="2:12" s="1" customFormat="1" ht="14.5" customHeight="1">
      <c r="B34" s="31"/>
      <c r="F34" s="34" t="s">
        <v>36</v>
      </c>
      <c r="I34" s="34" t="s">
        <v>35</v>
      </c>
      <c r="J34" s="34" t="s">
        <v>37</v>
      </c>
      <c r="L34" s="31"/>
    </row>
    <row r="35" spans="2:12" s="1" customFormat="1" ht="14.5" customHeight="1">
      <c r="B35" s="31"/>
      <c r="D35" s="57" t="s">
        <v>38</v>
      </c>
      <c r="E35" s="36" t="s">
        <v>39</v>
      </c>
      <c r="F35" s="98">
        <f>ROUND((SUM(BE146:BE892)),  2)</f>
        <v>0</v>
      </c>
      <c r="G35" s="99"/>
      <c r="H35" s="99"/>
      <c r="I35" s="100">
        <v>0.23</v>
      </c>
      <c r="J35" s="98">
        <f>ROUND(((SUM(BE146:BE892))*I35),  2)</f>
        <v>0</v>
      </c>
      <c r="L35" s="31"/>
    </row>
    <row r="36" spans="2:12" s="1" customFormat="1" ht="14.5" customHeight="1">
      <c r="B36" s="31"/>
      <c r="E36" s="36" t="s">
        <v>40</v>
      </c>
      <c r="F36" s="98">
        <f>ROUND((SUM(BF146:BF892)),  2)</f>
        <v>0</v>
      </c>
      <c r="G36" s="99"/>
      <c r="H36" s="99"/>
      <c r="I36" s="100">
        <v>0.23</v>
      </c>
      <c r="J36" s="98">
        <f>ROUND(((SUM(BF146:BF892))*I36),  2)</f>
        <v>0</v>
      </c>
      <c r="L36" s="31"/>
    </row>
    <row r="37" spans="2:12" s="1" customFormat="1" ht="14.5" hidden="1" customHeight="1">
      <c r="B37" s="31"/>
      <c r="E37" s="26" t="s">
        <v>41</v>
      </c>
      <c r="F37" s="88">
        <f>ROUND((SUM(BG146:BG892)),  2)</f>
        <v>0</v>
      </c>
      <c r="I37" s="101">
        <v>0.23</v>
      </c>
      <c r="J37" s="88">
        <f>0</f>
        <v>0</v>
      </c>
      <c r="L37" s="31"/>
    </row>
    <row r="38" spans="2:12" s="1" customFormat="1" ht="14.5" hidden="1" customHeight="1">
      <c r="B38" s="31"/>
      <c r="E38" s="26" t="s">
        <v>42</v>
      </c>
      <c r="F38" s="88">
        <f>ROUND((SUM(BH146:BH892)),  2)</f>
        <v>0</v>
      </c>
      <c r="I38" s="101">
        <v>0.23</v>
      </c>
      <c r="J38" s="88">
        <f>0</f>
        <v>0</v>
      </c>
      <c r="L38" s="31"/>
    </row>
    <row r="39" spans="2:12" s="1" customFormat="1" ht="14.5" hidden="1" customHeight="1">
      <c r="B39" s="31"/>
      <c r="E39" s="36" t="s">
        <v>43</v>
      </c>
      <c r="F39" s="98">
        <f>ROUND((SUM(BI146:BI892)),  2)</f>
        <v>0</v>
      </c>
      <c r="G39" s="99"/>
      <c r="H39" s="99"/>
      <c r="I39" s="100">
        <v>0</v>
      </c>
      <c r="J39" s="98">
        <f>0</f>
        <v>0</v>
      </c>
      <c r="L39" s="31"/>
    </row>
    <row r="40" spans="2:12" s="1" customFormat="1" ht="7" customHeight="1">
      <c r="B40" s="31"/>
      <c r="L40" s="31"/>
    </row>
    <row r="41" spans="2:12" s="1" customFormat="1" ht="25.5" customHeight="1">
      <c r="B41" s="31"/>
      <c r="C41" s="102"/>
      <c r="D41" s="103" t="s">
        <v>44</v>
      </c>
      <c r="E41" s="59"/>
      <c r="F41" s="59"/>
      <c r="G41" s="104" t="s">
        <v>45</v>
      </c>
      <c r="H41" s="105" t="s">
        <v>46</v>
      </c>
      <c r="I41" s="59"/>
      <c r="J41" s="106">
        <f>SUM(J32:J39)</f>
        <v>0</v>
      </c>
      <c r="K41" s="107"/>
      <c r="L41" s="31"/>
    </row>
    <row r="42" spans="2:12" s="1" customFormat="1" ht="14.5" customHeight="1">
      <c r="B42" s="31"/>
      <c r="L42" s="31"/>
    </row>
    <row r="43" spans="2:12" ht="14.5" customHeight="1">
      <c r="B43" s="19"/>
      <c r="L43" s="19"/>
    </row>
    <row r="44" spans="2:12" ht="14.5" customHeight="1">
      <c r="B44" s="19"/>
      <c r="L44" s="19"/>
    </row>
    <row r="45" spans="2:12" ht="14.5" customHeight="1">
      <c r="B45" s="19"/>
      <c r="L45" s="19"/>
    </row>
    <row r="46" spans="2:12" ht="14.5" customHeight="1">
      <c r="B46" s="19"/>
      <c r="L46" s="19"/>
    </row>
    <row r="47" spans="2:12" ht="14.5" customHeight="1">
      <c r="B47" s="19"/>
      <c r="L47" s="19"/>
    </row>
    <row r="48" spans="2:12" ht="14.5" customHeight="1">
      <c r="B48" s="19"/>
      <c r="L48" s="19"/>
    </row>
    <row r="49" spans="2:12" ht="14.5" customHeight="1">
      <c r="B49" s="19"/>
      <c r="L49" s="19"/>
    </row>
    <row r="50" spans="2:12" s="1" customFormat="1" ht="14.5" customHeight="1">
      <c r="B50" s="31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3">
      <c r="B61" s="31"/>
      <c r="D61" s="45" t="s">
        <v>49</v>
      </c>
      <c r="E61" s="33"/>
      <c r="F61" s="108" t="s">
        <v>50</v>
      </c>
      <c r="G61" s="45" t="s">
        <v>49</v>
      </c>
      <c r="H61" s="33"/>
      <c r="I61" s="33"/>
      <c r="J61" s="109" t="s">
        <v>50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3">
      <c r="B65" s="31"/>
      <c r="D65" s="43" t="s">
        <v>51</v>
      </c>
      <c r="E65" s="44"/>
      <c r="F65" s="44"/>
      <c r="G65" s="43" t="s">
        <v>52</v>
      </c>
      <c r="H65" s="44"/>
      <c r="I65" s="44"/>
      <c r="J65" s="44"/>
      <c r="K65" s="44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3">
      <c r="B76" s="31"/>
      <c r="D76" s="45" t="s">
        <v>49</v>
      </c>
      <c r="E76" s="33"/>
      <c r="F76" s="108" t="s">
        <v>50</v>
      </c>
      <c r="G76" s="45" t="s">
        <v>49</v>
      </c>
      <c r="H76" s="33"/>
      <c r="I76" s="33"/>
      <c r="J76" s="109" t="s">
        <v>50</v>
      </c>
      <c r="K76" s="33"/>
      <c r="L76" s="31"/>
    </row>
    <row r="77" spans="2:12" s="1" customFormat="1" ht="14.5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12" s="1" customFormat="1" ht="7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12" s="1" customFormat="1" ht="25" customHeight="1">
      <c r="B82" s="31"/>
      <c r="C82" s="20" t="s">
        <v>119</v>
      </c>
      <c r="L82" s="31"/>
    </row>
    <row r="83" spans="2:12" s="1" customFormat="1" ht="7" customHeight="1">
      <c r="B83" s="31"/>
      <c r="L83" s="31"/>
    </row>
    <row r="84" spans="2:12" s="1" customFormat="1" ht="12" customHeight="1">
      <c r="B84" s="31"/>
      <c r="C84" s="26" t="s">
        <v>15</v>
      </c>
      <c r="L84" s="31"/>
    </row>
    <row r="85" spans="2:12" s="1" customFormat="1" ht="16.5" customHeight="1">
      <c r="B85" s="31"/>
      <c r="E85" s="244" t="str">
        <f>E7</f>
        <v>Prestavba RD a HB na multifunkčný objekt s ubytovacou jednotkou</v>
      </c>
      <c r="F85" s="245"/>
      <c r="G85" s="245"/>
      <c r="H85" s="245"/>
      <c r="L85" s="31"/>
    </row>
    <row r="86" spans="2:12" ht="12" customHeight="1">
      <c r="B86" s="19"/>
      <c r="C86" s="26" t="s">
        <v>115</v>
      </c>
      <c r="L86" s="19"/>
    </row>
    <row r="87" spans="2:12" s="1" customFormat="1" ht="16.5" customHeight="1">
      <c r="B87" s="31"/>
      <c r="E87" s="244" t="s">
        <v>116</v>
      </c>
      <c r="F87" s="243"/>
      <c r="G87" s="243"/>
      <c r="H87" s="243"/>
      <c r="L87" s="31"/>
    </row>
    <row r="88" spans="2:12" s="1" customFormat="1" ht="12" customHeight="1">
      <c r="B88" s="31"/>
      <c r="C88" s="26" t="s">
        <v>117</v>
      </c>
      <c r="L88" s="31"/>
    </row>
    <row r="89" spans="2:12" s="1" customFormat="1" ht="16.5" customHeight="1">
      <c r="B89" s="31"/>
      <c r="E89" s="238" t="str">
        <f>E11</f>
        <v>02 - Architektonicko-stavebné riešenie</v>
      </c>
      <c r="F89" s="243"/>
      <c r="G89" s="243"/>
      <c r="H89" s="243"/>
      <c r="L89" s="31"/>
    </row>
    <row r="90" spans="2:12" s="1" customFormat="1" ht="7" customHeight="1">
      <c r="B90" s="31"/>
      <c r="L90" s="31"/>
    </row>
    <row r="91" spans="2:12" s="1" customFormat="1" ht="12" customHeight="1">
      <c r="B91" s="31"/>
      <c r="C91" s="26" t="s">
        <v>19</v>
      </c>
      <c r="F91" s="24" t="str">
        <f>F14</f>
        <v>Matúškovo</v>
      </c>
      <c r="I91" s="26" t="s">
        <v>21</v>
      </c>
      <c r="J91" s="54">
        <f>IF(J14="","",J14)</f>
        <v>46064</v>
      </c>
      <c r="L91" s="31"/>
    </row>
    <row r="92" spans="2:12" s="1" customFormat="1" ht="7" customHeight="1">
      <c r="B92" s="31"/>
      <c r="L92" s="31"/>
    </row>
    <row r="93" spans="2:12" s="1" customFormat="1" ht="15.25" customHeight="1">
      <c r="B93" s="31"/>
      <c r="C93" s="26" t="s">
        <v>22</v>
      </c>
      <c r="F93" s="24" t="str">
        <f>E17</f>
        <v>KO Box Club Galanta, Stavbárska 1044/1, Galanta</v>
      </c>
      <c r="I93" s="26" t="s">
        <v>28</v>
      </c>
      <c r="J93" s="29" t="str">
        <f>E23</f>
        <v>HR-PROJECT s.r.o.</v>
      </c>
      <c r="L93" s="31"/>
    </row>
    <row r="94" spans="2:12" s="1" customFormat="1" ht="15.25" customHeight="1">
      <c r="B94" s="31"/>
      <c r="C94" s="26" t="s">
        <v>26</v>
      </c>
      <c r="F94" s="24" t="str">
        <f>IF(E20="","",E20)</f>
        <v>Vyplň údaj</v>
      </c>
      <c r="I94" s="26" t="s">
        <v>31</v>
      </c>
      <c r="J94" s="29" t="str">
        <f>E26</f>
        <v>Vladimír Pilnik</v>
      </c>
      <c r="L94" s="31"/>
    </row>
    <row r="95" spans="2:12" s="1" customFormat="1" ht="10.25" customHeight="1">
      <c r="B95" s="31"/>
      <c r="L95" s="31"/>
    </row>
    <row r="96" spans="2:12" s="1" customFormat="1" ht="29.25" customHeight="1">
      <c r="B96" s="31"/>
      <c r="C96" s="110" t="s">
        <v>120</v>
      </c>
      <c r="D96" s="102"/>
      <c r="E96" s="102"/>
      <c r="F96" s="102"/>
      <c r="G96" s="102"/>
      <c r="H96" s="102"/>
      <c r="I96" s="102"/>
      <c r="J96" s="111" t="s">
        <v>121</v>
      </c>
      <c r="K96" s="102"/>
      <c r="L96" s="31"/>
    </row>
    <row r="97" spans="2:47" s="1" customFormat="1" ht="10.25" customHeight="1">
      <c r="B97" s="31"/>
      <c r="L97" s="31"/>
    </row>
    <row r="98" spans="2:47" s="1" customFormat="1" ht="22.75" customHeight="1">
      <c r="B98" s="31"/>
      <c r="C98" s="112" t="s">
        <v>122</v>
      </c>
      <c r="J98" s="68">
        <f>J146</f>
        <v>0</v>
      </c>
      <c r="L98" s="31"/>
      <c r="AU98" s="16" t="s">
        <v>123</v>
      </c>
    </row>
    <row r="99" spans="2:47" s="8" customFormat="1" ht="25" customHeight="1">
      <c r="B99" s="113"/>
      <c r="D99" s="114" t="s">
        <v>124</v>
      </c>
      <c r="E99" s="115"/>
      <c r="F99" s="115"/>
      <c r="G99" s="115"/>
      <c r="H99" s="115"/>
      <c r="I99" s="115"/>
      <c r="J99" s="116">
        <f>J147</f>
        <v>0</v>
      </c>
      <c r="L99" s="113"/>
    </row>
    <row r="100" spans="2:47" s="9" customFormat="1" ht="20" customHeight="1">
      <c r="B100" s="117"/>
      <c r="D100" s="118" t="s">
        <v>125</v>
      </c>
      <c r="E100" s="119"/>
      <c r="F100" s="119"/>
      <c r="G100" s="119"/>
      <c r="H100" s="119"/>
      <c r="I100" s="119"/>
      <c r="J100" s="120">
        <f>J148</f>
        <v>0</v>
      </c>
      <c r="L100" s="117"/>
    </row>
    <row r="101" spans="2:47" s="9" customFormat="1" ht="20" customHeight="1">
      <c r="B101" s="117"/>
      <c r="D101" s="118" t="s">
        <v>220</v>
      </c>
      <c r="E101" s="119"/>
      <c r="F101" s="119"/>
      <c r="G101" s="119"/>
      <c r="H101" s="119"/>
      <c r="I101" s="119"/>
      <c r="J101" s="120">
        <f>J182</f>
        <v>0</v>
      </c>
      <c r="L101" s="117"/>
    </row>
    <row r="102" spans="2:47" s="9" customFormat="1" ht="20" customHeight="1">
      <c r="B102" s="117"/>
      <c r="D102" s="118" t="s">
        <v>221</v>
      </c>
      <c r="E102" s="119"/>
      <c r="F102" s="119"/>
      <c r="G102" s="119"/>
      <c r="H102" s="119"/>
      <c r="I102" s="119"/>
      <c r="J102" s="120">
        <f>J239</f>
        <v>0</v>
      </c>
      <c r="L102" s="117"/>
    </row>
    <row r="103" spans="2:47" s="9" customFormat="1" ht="20" customHeight="1">
      <c r="B103" s="117"/>
      <c r="D103" s="118" t="s">
        <v>222</v>
      </c>
      <c r="E103" s="119"/>
      <c r="F103" s="119"/>
      <c r="G103" s="119"/>
      <c r="H103" s="119"/>
      <c r="I103" s="119"/>
      <c r="J103" s="120">
        <f>J284</f>
        <v>0</v>
      </c>
      <c r="L103" s="117"/>
    </row>
    <row r="104" spans="2:47" s="9" customFormat="1" ht="20" customHeight="1">
      <c r="B104" s="117"/>
      <c r="D104" s="118" t="s">
        <v>223</v>
      </c>
      <c r="E104" s="119"/>
      <c r="F104" s="119"/>
      <c r="G104" s="119"/>
      <c r="H104" s="119"/>
      <c r="I104" s="119"/>
      <c r="J104" s="120">
        <f>J335</f>
        <v>0</v>
      </c>
      <c r="L104" s="117"/>
    </row>
    <row r="105" spans="2:47" s="9" customFormat="1" ht="20" customHeight="1">
      <c r="B105" s="117"/>
      <c r="D105" s="118" t="s">
        <v>224</v>
      </c>
      <c r="E105" s="119"/>
      <c r="F105" s="119"/>
      <c r="G105" s="119"/>
      <c r="H105" s="119"/>
      <c r="I105" s="119"/>
      <c r="J105" s="120">
        <f>J342</f>
        <v>0</v>
      </c>
      <c r="L105" s="117"/>
    </row>
    <row r="106" spans="2:47" s="9" customFormat="1" ht="20" customHeight="1">
      <c r="B106" s="117"/>
      <c r="D106" s="118" t="s">
        <v>126</v>
      </c>
      <c r="E106" s="119"/>
      <c r="F106" s="119"/>
      <c r="G106" s="119"/>
      <c r="H106" s="119"/>
      <c r="I106" s="119"/>
      <c r="J106" s="120">
        <f>J458</f>
        <v>0</v>
      </c>
      <c r="L106" s="117"/>
    </row>
    <row r="107" spans="2:47" s="9" customFormat="1" ht="20" customHeight="1">
      <c r="B107" s="117"/>
      <c r="D107" s="118" t="s">
        <v>225</v>
      </c>
      <c r="E107" s="119"/>
      <c r="F107" s="119"/>
      <c r="G107" s="119"/>
      <c r="H107" s="119"/>
      <c r="I107" s="119"/>
      <c r="J107" s="120">
        <f>J494</f>
        <v>0</v>
      </c>
      <c r="L107" s="117"/>
    </row>
    <row r="108" spans="2:47" s="8" customFormat="1" ht="25" customHeight="1">
      <c r="B108" s="113"/>
      <c r="D108" s="114" t="s">
        <v>226</v>
      </c>
      <c r="E108" s="115"/>
      <c r="F108" s="115"/>
      <c r="G108" s="115"/>
      <c r="H108" s="115"/>
      <c r="I108" s="115"/>
      <c r="J108" s="116">
        <f>J496</f>
        <v>0</v>
      </c>
      <c r="L108" s="113"/>
    </row>
    <row r="109" spans="2:47" s="9" customFormat="1" ht="20" customHeight="1">
      <c r="B109" s="117"/>
      <c r="D109" s="118" t="s">
        <v>227</v>
      </c>
      <c r="E109" s="119"/>
      <c r="F109" s="119"/>
      <c r="G109" s="119"/>
      <c r="H109" s="119"/>
      <c r="I109" s="119"/>
      <c r="J109" s="120">
        <f>J497</f>
        <v>0</v>
      </c>
      <c r="L109" s="117"/>
    </row>
    <row r="110" spans="2:47" s="9" customFormat="1" ht="20" customHeight="1">
      <c r="B110" s="117"/>
      <c r="D110" s="118" t="s">
        <v>228</v>
      </c>
      <c r="E110" s="119"/>
      <c r="F110" s="119"/>
      <c r="G110" s="119"/>
      <c r="H110" s="119"/>
      <c r="I110" s="119"/>
      <c r="J110" s="120">
        <f>J532</f>
        <v>0</v>
      </c>
      <c r="L110" s="117"/>
    </row>
    <row r="111" spans="2:47" s="9" customFormat="1" ht="20" customHeight="1">
      <c r="B111" s="117"/>
      <c r="D111" s="118" t="s">
        <v>229</v>
      </c>
      <c r="E111" s="119"/>
      <c r="F111" s="119"/>
      <c r="G111" s="119"/>
      <c r="H111" s="119"/>
      <c r="I111" s="119"/>
      <c r="J111" s="120">
        <f>J558</f>
        <v>0</v>
      </c>
      <c r="L111" s="117"/>
    </row>
    <row r="112" spans="2:47" s="9" customFormat="1" ht="20" customHeight="1">
      <c r="B112" s="117"/>
      <c r="D112" s="118" t="s">
        <v>230</v>
      </c>
      <c r="E112" s="119"/>
      <c r="F112" s="119"/>
      <c r="G112" s="119"/>
      <c r="H112" s="119"/>
      <c r="I112" s="119"/>
      <c r="J112" s="120">
        <f>J592</f>
        <v>0</v>
      </c>
      <c r="L112" s="117"/>
    </row>
    <row r="113" spans="2:12" s="9" customFormat="1" ht="20" customHeight="1">
      <c r="B113" s="117"/>
      <c r="D113" s="118" t="s">
        <v>231</v>
      </c>
      <c r="E113" s="119"/>
      <c r="F113" s="119"/>
      <c r="G113" s="119"/>
      <c r="H113" s="119"/>
      <c r="I113" s="119"/>
      <c r="J113" s="120">
        <f>J596</f>
        <v>0</v>
      </c>
      <c r="L113" s="117"/>
    </row>
    <row r="114" spans="2:12" s="9" customFormat="1" ht="20" customHeight="1">
      <c r="B114" s="117"/>
      <c r="D114" s="118" t="s">
        <v>232</v>
      </c>
      <c r="E114" s="119"/>
      <c r="F114" s="119"/>
      <c r="G114" s="119"/>
      <c r="H114" s="119"/>
      <c r="I114" s="119"/>
      <c r="J114" s="120">
        <f>J658</f>
        <v>0</v>
      </c>
      <c r="L114" s="117"/>
    </row>
    <row r="115" spans="2:12" s="9" customFormat="1" ht="20" customHeight="1">
      <c r="B115" s="117"/>
      <c r="D115" s="118" t="s">
        <v>233</v>
      </c>
      <c r="E115" s="119"/>
      <c r="F115" s="119"/>
      <c r="G115" s="119"/>
      <c r="H115" s="119"/>
      <c r="I115" s="119"/>
      <c r="J115" s="120">
        <f>J680</f>
        <v>0</v>
      </c>
      <c r="L115" s="117"/>
    </row>
    <row r="116" spans="2:12" s="9" customFormat="1" ht="20" customHeight="1">
      <c r="B116" s="117"/>
      <c r="D116" s="118" t="s">
        <v>234</v>
      </c>
      <c r="E116" s="119"/>
      <c r="F116" s="119"/>
      <c r="G116" s="119"/>
      <c r="H116" s="119"/>
      <c r="I116" s="119"/>
      <c r="J116" s="120">
        <f>J712</f>
        <v>0</v>
      </c>
      <c r="L116" s="117"/>
    </row>
    <row r="117" spans="2:12" s="9" customFormat="1" ht="20" customHeight="1">
      <c r="B117" s="117"/>
      <c r="D117" s="118" t="s">
        <v>235</v>
      </c>
      <c r="E117" s="119"/>
      <c r="F117" s="119"/>
      <c r="G117" s="119"/>
      <c r="H117" s="119"/>
      <c r="I117" s="119"/>
      <c r="J117" s="120">
        <f>J758</f>
        <v>0</v>
      </c>
      <c r="L117" s="117"/>
    </row>
    <row r="118" spans="2:12" s="9" customFormat="1" ht="20" customHeight="1">
      <c r="B118" s="117"/>
      <c r="D118" s="118" t="s">
        <v>236</v>
      </c>
      <c r="E118" s="119"/>
      <c r="F118" s="119"/>
      <c r="G118" s="119"/>
      <c r="H118" s="119"/>
      <c r="I118" s="119"/>
      <c r="J118" s="120">
        <f>J785</f>
        <v>0</v>
      </c>
      <c r="L118" s="117"/>
    </row>
    <row r="119" spans="2:12" s="9" customFormat="1" ht="20" customHeight="1">
      <c r="B119" s="117"/>
      <c r="D119" s="118" t="s">
        <v>237</v>
      </c>
      <c r="E119" s="119"/>
      <c r="F119" s="119"/>
      <c r="G119" s="119"/>
      <c r="H119" s="119"/>
      <c r="I119" s="119"/>
      <c r="J119" s="120">
        <f>J808</f>
        <v>0</v>
      </c>
      <c r="L119" s="117"/>
    </row>
    <row r="120" spans="2:12" s="9" customFormat="1" ht="20" customHeight="1">
      <c r="B120" s="117"/>
      <c r="D120" s="118" t="s">
        <v>238</v>
      </c>
      <c r="E120" s="119"/>
      <c r="F120" s="119"/>
      <c r="G120" s="119"/>
      <c r="H120" s="119"/>
      <c r="I120" s="119"/>
      <c r="J120" s="120">
        <f>J828</f>
        <v>0</v>
      </c>
      <c r="L120" s="117"/>
    </row>
    <row r="121" spans="2:12" s="9" customFormat="1" ht="20" customHeight="1">
      <c r="B121" s="117"/>
      <c r="D121" s="118" t="s">
        <v>239</v>
      </c>
      <c r="E121" s="119"/>
      <c r="F121" s="119"/>
      <c r="G121" s="119"/>
      <c r="H121" s="119"/>
      <c r="I121" s="119"/>
      <c r="J121" s="120">
        <f>J835</f>
        <v>0</v>
      </c>
      <c r="L121" s="117"/>
    </row>
    <row r="122" spans="2:12" s="9" customFormat="1" ht="20" customHeight="1">
      <c r="B122" s="117"/>
      <c r="D122" s="118" t="s">
        <v>240</v>
      </c>
      <c r="E122" s="119"/>
      <c r="F122" s="119"/>
      <c r="G122" s="119"/>
      <c r="H122" s="119"/>
      <c r="I122" s="119"/>
      <c r="J122" s="120">
        <f>J845</f>
        <v>0</v>
      </c>
      <c r="L122" s="117"/>
    </row>
    <row r="123" spans="2:12" s="9" customFormat="1" ht="20" customHeight="1">
      <c r="B123" s="117"/>
      <c r="D123" s="118" t="s">
        <v>241</v>
      </c>
      <c r="E123" s="119"/>
      <c r="F123" s="119"/>
      <c r="G123" s="119"/>
      <c r="H123" s="119"/>
      <c r="I123" s="119"/>
      <c r="J123" s="120">
        <f>J855</f>
        <v>0</v>
      </c>
      <c r="L123" s="117"/>
    </row>
    <row r="124" spans="2:12" s="8" customFormat="1" ht="25" customHeight="1">
      <c r="B124" s="113"/>
      <c r="D124" s="114" t="s">
        <v>128</v>
      </c>
      <c r="E124" s="115"/>
      <c r="F124" s="115"/>
      <c r="G124" s="115"/>
      <c r="H124" s="115"/>
      <c r="I124" s="115"/>
      <c r="J124" s="116">
        <f>J889</f>
        <v>0</v>
      </c>
      <c r="L124" s="113"/>
    </row>
    <row r="125" spans="2:12" s="1" customFormat="1" ht="21.75" customHeight="1">
      <c r="B125" s="31"/>
      <c r="L125" s="31"/>
    </row>
    <row r="126" spans="2:12" s="1" customFormat="1" ht="7" customHeight="1">
      <c r="B126" s="46"/>
      <c r="C126" s="47"/>
      <c r="D126" s="47"/>
      <c r="E126" s="47"/>
      <c r="F126" s="47"/>
      <c r="G126" s="47"/>
      <c r="H126" s="47"/>
      <c r="I126" s="47"/>
      <c r="J126" s="47"/>
      <c r="K126" s="47"/>
      <c r="L126" s="31"/>
    </row>
    <row r="130" spans="2:12" s="1" customFormat="1" ht="7" customHeight="1">
      <c r="B130" s="48"/>
      <c r="C130" s="49"/>
      <c r="D130" s="49"/>
      <c r="E130" s="49"/>
      <c r="F130" s="49"/>
      <c r="G130" s="49"/>
      <c r="H130" s="49"/>
      <c r="I130" s="49"/>
      <c r="J130" s="49"/>
      <c r="K130" s="49"/>
      <c r="L130" s="31"/>
    </row>
    <row r="131" spans="2:12" s="1" customFormat="1" ht="25" customHeight="1">
      <c r="B131" s="31"/>
      <c r="C131" s="20" t="s">
        <v>129</v>
      </c>
      <c r="L131" s="31"/>
    </row>
    <row r="132" spans="2:12" s="1" customFormat="1" ht="7" customHeight="1">
      <c r="B132" s="31"/>
      <c r="L132" s="31"/>
    </row>
    <row r="133" spans="2:12" s="1" customFormat="1" ht="12" customHeight="1">
      <c r="B133" s="31"/>
      <c r="C133" s="26" t="s">
        <v>15</v>
      </c>
      <c r="L133" s="31"/>
    </row>
    <row r="134" spans="2:12" s="1" customFormat="1" ht="16.5" customHeight="1">
      <c r="B134" s="31"/>
      <c r="E134" s="244" t="str">
        <f>E7</f>
        <v>Prestavba RD a HB na multifunkčný objekt s ubytovacou jednotkou</v>
      </c>
      <c r="F134" s="245"/>
      <c r="G134" s="245"/>
      <c r="H134" s="245"/>
      <c r="L134" s="31"/>
    </row>
    <row r="135" spans="2:12" ht="12" customHeight="1">
      <c r="B135" s="19"/>
      <c r="C135" s="26" t="s">
        <v>115</v>
      </c>
      <c r="L135" s="19"/>
    </row>
    <row r="136" spans="2:12" s="1" customFormat="1" ht="16.5" customHeight="1">
      <c r="B136" s="31"/>
      <c r="E136" s="244" t="s">
        <v>116</v>
      </c>
      <c r="F136" s="243"/>
      <c r="G136" s="243"/>
      <c r="H136" s="243"/>
      <c r="L136" s="31"/>
    </row>
    <row r="137" spans="2:12" s="1" customFormat="1" ht="12" customHeight="1">
      <c r="B137" s="31"/>
      <c r="C137" s="26" t="s">
        <v>117</v>
      </c>
      <c r="L137" s="31"/>
    </row>
    <row r="138" spans="2:12" s="1" customFormat="1" ht="16.5" customHeight="1">
      <c r="B138" s="31"/>
      <c r="E138" s="238" t="str">
        <f>E11</f>
        <v>02 - Architektonicko-stavebné riešenie</v>
      </c>
      <c r="F138" s="243"/>
      <c r="G138" s="243"/>
      <c r="H138" s="243"/>
      <c r="L138" s="31"/>
    </row>
    <row r="139" spans="2:12" s="1" customFormat="1" ht="7" customHeight="1">
      <c r="B139" s="31"/>
      <c r="L139" s="31"/>
    </row>
    <row r="140" spans="2:12" s="1" customFormat="1" ht="12" customHeight="1">
      <c r="B140" s="31"/>
      <c r="C140" s="26" t="s">
        <v>19</v>
      </c>
      <c r="F140" s="24" t="str">
        <f>F14</f>
        <v>Matúškovo</v>
      </c>
      <c r="I140" s="26" t="s">
        <v>21</v>
      </c>
      <c r="J140" s="54">
        <f>IF(J14="","",J14)</f>
        <v>46064</v>
      </c>
      <c r="L140" s="31"/>
    </row>
    <row r="141" spans="2:12" s="1" customFormat="1" ht="7" customHeight="1">
      <c r="B141" s="31"/>
      <c r="L141" s="31"/>
    </row>
    <row r="142" spans="2:12" s="1" customFormat="1" ht="15.25" customHeight="1">
      <c r="B142" s="31"/>
      <c r="C142" s="26" t="s">
        <v>22</v>
      </c>
      <c r="F142" s="24" t="str">
        <f>E17</f>
        <v>KO Box Club Galanta, Stavbárska 1044/1, Galanta</v>
      </c>
      <c r="I142" s="26" t="s">
        <v>28</v>
      </c>
      <c r="J142" s="29" t="str">
        <f>E23</f>
        <v>HR-PROJECT s.r.o.</v>
      </c>
      <c r="L142" s="31"/>
    </row>
    <row r="143" spans="2:12" s="1" customFormat="1" ht="15.25" customHeight="1">
      <c r="B143" s="31"/>
      <c r="C143" s="26" t="s">
        <v>26</v>
      </c>
      <c r="F143" s="24" t="str">
        <f>IF(E20="","",E20)</f>
        <v>Vyplň údaj</v>
      </c>
      <c r="I143" s="26" t="s">
        <v>31</v>
      </c>
      <c r="J143" s="29" t="str">
        <f>E26</f>
        <v>Vladimír Pilnik</v>
      </c>
      <c r="L143" s="31"/>
    </row>
    <row r="144" spans="2:12" s="1" customFormat="1" ht="10.25" customHeight="1">
      <c r="B144" s="31"/>
      <c r="L144" s="31"/>
    </row>
    <row r="145" spans="2:65" s="10" customFormat="1" ht="29.25" customHeight="1">
      <c r="B145" s="121"/>
      <c r="C145" s="122" t="s">
        <v>130</v>
      </c>
      <c r="D145" s="123" t="s">
        <v>59</v>
      </c>
      <c r="E145" s="123" t="s">
        <v>55</v>
      </c>
      <c r="F145" s="123" t="s">
        <v>56</v>
      </c>
      <c r="G145" s="123" t="s">
        <v>131</v>
      </c>
      <c r="H145" s="123" t="s">
        <v>132</v>
      </c>
      <c r="I145" s="123" t="s">
        <v>133</v>
      </c>
      <c r="J145" s="124" t="s">
        <v>121</v>
      </c>
      <c r="K145" s="125" t="s">
        <v>134</v>
      </c>
      <c r="L145" s="121"/>
      <c r="M145" s="61" t="s">
        <v>1</v>
      </c>
      <c r="N145" s="62" t="s">
        <v>38</v>
      </c>
      <c r="O145" s="62" t="s">
        <v>135</v>
      </c>
      <c r="P145" s="62" t="s">
        <v>136</v>
      </c>
      <c r="Q145" s="62" t="s">
        <v>137</v>
      </c>
      <c r="R145" s="62" t="s">
        <v>138</v>
      </c>
      <c r="S145" s="62" t="s">
        <v>139</v>
      </c>
      <c r="T145" s="63" t="s">
        <v>140</v>
      </c>
    </row>
    <row r="146" spans="2:65" s="1" customFormat="1" ht="22.75" customHeight="1">
      <c r="B146" s="31"/>
      <c r="C146" s="66" t="s">
        <v>122</v>
      </c>
      <c r="J146" s="126">
        <f>BK146</f>
        <v>0</v>
      </c>
      <c r="L146" s="31"/>
      <c r="M146" s="64"/>
      <c r="N146" s="55"/>
      <c r="O146" s="55"/>
      <c r="P146" s="127">
        <f>P147+P496+P889</f>
        <v>0</v>
      </c>
      <c r="Q146" s="55"/>
      <c r="R146" s="127">
        <f>R147+R496+R889</f>
        <v>718.04743950965997</v>
      </c>
      <c r="S146" s="55"/>
      <c r="T146" s="128">
        <f>T147+T496+T889</f>
        <v>0</v>
      </c>
      <c r="AT146" s="16" t="s">
        <v>73</v>
      </c>
      <c r="AU146" s="16" t="s">
        <v>123</v>
      </c>
      <c r="BK146" s="129">
        <f>BK147+BK496+BK889</f>
        <v>0</v>
      </c>
    </row>
    <row r="147" spans="2:65" s="11" customFormat="1" ht="26" customHeight="1">
      <c r="B147" s="130"/>
      <c r="D147" s="131" t="s">
        <v>73</v>
      </c>
      <c r="E147" s="132" t="s">
        <v>141</v>
      </c>
      <c r="F147" s="132" t="s">
        <v>142</v>
      </c>
      <c r="I147" s="133"/>
      <c r="J147" s="134">
        <f>BK147</f>
        <v>0</v>
      </c>
      <c r="L147" s="130"/>
      <c r="M147" s="135"/>
      <c r="P147" s="136">
        <f>P148+P182+P239+P284+P335+P342+P458+P494</f>
        <v>0</v>
      </c>
      <c r="R147" s="136">
        <f>R148+R182+R239+R284+R335+R342+R458+R494</f>
        <v>678.019486734</v>
      </c>
      <c r="T147" s="137">
        <f>T148+T182+T239+T284+T335+T342+T458+T494</f>
        <v>0</v>
      </c>
      <c r="AR147" s="131" t="s">
        <v>81</v>
      </c>
      <c r="AT147" s="138" t="s">
        <v>73</v>
      </c>
      <c r="AU147" s="138" t="s">
        <v>74</v>
      </c>
      <c r="AY147" s="131" t="s">
        <v>143</v>
      </c>
      <c r="BK147" s="139">
        <f>BK148+BK182+BK239+BK284+BK335+BK342+BK458+BK494</f>
        <v>0</v>
      </c>
    </row>
    <row r="148" spans="2:65" s="11" customFormat="1" ht="22.75" customHeight="1">
      <c r="B148" s="130"/>
      <c r="D148" s="131" t="s">
        <v>73</v>
      </c>
      <c r="E148" s="140" t="s">
        <v>81</v>
      </c>
      <c r="F148" s="140" t="s">
        <v>144</v>
      </c>
      <c r="I148" s="133"/>
      <c r="J148" s="141">
        <f>BK148</f>
        <v>0</v>
      </c>
      <c r="L148" s="130"/>
      <c r="M148" s="135"/>
      <c r="P148" s="136">
        <f>SUM(P149:P181)</f>
        <v>0</v>
      </c>
      <c r="R148" s="136">
        <f>SUM(R149:R181)</f>
        <v>0</v>
      </c>
      <c r="T148" s="137">
        <f>SUM(T149:T181)</f>
        <v>0</v>
      </c>
      <c r="AR148" s="131" t="s">
        <v>81</v>
      </c>
      <c r="AT148" s="138" t="s">
        <v>73</v>
      </c>
      <c r="AU148" s="138" t="s">
        <v>81</v>
      </c>
      <c r="AY148" s="131" t="s">
        <v>143</v>
      </c>
      <c r="BK148" s="139">
        <f>SUM(BK149:BK181)</f>
        <v>0</v>
      </c>
    </row>
    <row r="149" spans="2:65" s="1" customFormat="1" ht="24.25" customHeight="1">
      <c r="B149" s="31"/>
      <c r="C149" s="142" t="s">
        <v>81</v>
      </c>
      <c r="D149" s="142" t="s">
        <v>145</v>
      </c>
      <c r="E149" s="143" t="s">
        <v>242</v>
      </c>
      <c r="F149" s="144" t="s">
        <v>243</v>
      </c>
      <c r="G149" s="145" t="s">
        <v>161</v>
      </c>
      <c r="H149" s="146">
        <v>59.006</v>
      </c>
      <c r="I149" s="147"/>
      <c r="J149" s="148">
        <f>ROUND(I149*H149,2)</f>
        <v>0</v>
      </c>
      <c r="K149" s="149"/>
      <c r="L149" s="31"/>
      <c r="M149" s="150" t="s">
        <v>1</v>
      </c>
      <c r="N149" s="151" t="s">
        <v>40</v>
      </c>
      <c r="P149" s="152">
        <f>O149*H149</f>
        <v>0</v>
      </c>
      <c r="Q149" s="152">
        <v>0</v>
      </c>
      <c r="R149" s="152">
        <f>Q149*H149</f>
        <v>0</v>
      </c>
      <c r="S149" s="152">
        <v>0</v>
      </c>
      <c r="T149" s="153">
        <f>S149*H149</f>
        <v>0</v>
      </c>
      <c r="AR149" s="154" t="s">
        <v>149</v>
      </c>
      <c r="AT149" s="154" t="s">
        <v>145</v>
      </c>
      <c r="AU149" s="154" t="s">
        <v>87</v>
      </c>
      <c r="AY149" s="16" t="s">
        <v>143</v>
      </c>
      <c r="BE149" s="155">
        <f>IF(N149="základná",J149,0)</f>
        <v>0</v>
      </c>
      <c r="BF149" s="155">
        <f>IF(N149="znížená",J149,0)</f>
        <v>0</v>
      </c>
      <c r="BG149" s="155">
        <f>IF(N149="zákl. prenesená",J149,0)</f>
        <v>0</v>
      </c>
      <c r="BH149" s="155">
        <f>IF(N149="zníž. prenesená",J149,0)</f>
        <v>0</v>
      </c>
      <c r="BI149" s="155">
        <f>IF(N149="nulová",J149,0)</f>
        <v>0</v>
      </c>
      <c r="BJ149" s="16" t="s">
        <v>87</v>
      </c>
      <c r="BK149" s="155">
        <f>ROUND(I149*H149,2)</f>
        <v>0</v>
      </c>
      <c r="BL149" s="16" t="s">
        <v>149</v>
      </c>
      <c r="BM149" s="154" t="s">
        <v>244</v>
      </c>
    </row>
    <row r="150" spans="2:65" s="12" customFormat="1" ht="12">
      <c r="B150" s="156"/>
      <c r="D150" s="157" t="s">
        <v>167</v>
      </c>
      <c r="E150" s="158" t="s">
        <v>1</v>
      </c>
      <c r="F150" s="159" t="s">
        <v>168</v>
      </c>
      <c r="H150" s="158" t="s">
        <v>1</v>
      </c>
      <c r="I150" s="160"/>
      <c r="L150" s="156"/>
      <c r="M150" s="161"/>
      <c r="T150" s="162"/>
      <c r="AT150" s="158" t="s">
        <v>167</v>
      </c>
      <c r="AU150" s="158" t="s">
        <v>87</v>
      </c>
      <c r="AV150" s="12" t="s">
        <v>81</v>
      </c>
      <c r="AW150" s="12" t="s">
        <v>30</v>
      </c>
      <c r="AX150" s="12" t="s">
        <v>74</v>
      </c>
      <c r="AY150" s="158" t="s">
        <v>143</v>
      </c>
    </row>
    <row r="151" spans="2:65" s="13" customFormat="1" ht="12">
      <c r="B151" s="163"/>
      <c r="D151" s="157" t="s">
        <v>167</v>
      </c>
      <c r="E151" s="164" t="s">
        <v>1</v>
      </c>
      <c r="F151" s="165" t="s">
        <v>245</v>
      </c>
      <c r="H151" s="166">
        <v>59.006</v>
      </c>
      <c r="I151" s="167"/>
      <c r="L151" s="163"/>
      <c r="M151" s="168"/>
      <c r="T151" s="169"/>
      <c r="AT151" s="164" t="s">
        <v>167</v>
      </c>
      <c r="AU151" s="164" t="s">
        <v>87</v>
      </c>
      <c r="AV151" s="13" t="s">
        <v>87</v>
      </c>
      <c r="AW151" s="13" t="s">
        <v>30</v>
      </c>
      <c r="AX151" s="13" t="s">
        <v>74</v>
      </c>
      <c r="AY151" s="164" t="s">
        <v>143</v>
      </c>
    </row>
    <row r="152" spans="2:65" s="14" customFormat="1" ht="12">
      <c r="B152" s="170"/>
      <c r="D152" s="157" t="s">
        <v>167</v>
      </c>
      <c r="E152" s="171" t="s">
        <v>1</v>
      </c>
      <c r="F152" s="172" t="s">
        <v>170</v>
      </c>
      <c r="H152" s="173">
        <v>59.006</v>
      </c>
      <c r="I152" s="174"/>
      <c r="L152" s="170"/>
      <c r="M152" s="175"/>
      <c r="T152" s="176"/>
      <c r="AT152" s="171" t="s">
        <v>167</v>
      </c>
      <c r="AU152" s="171" t="s">
        <v>87</v>
      </c>
      <c r="AV152" s="14" t="s">
        <v>149</v>
      </c>
      <c r="AW152" s="14" t="s">
        <v>30</v>
      </c>
      <c r="AX152" s="14" t="s">
        <v>81</v>
      </c>
      <c r="AY152" s="171" t="s">
        <v>143</v>
      </c>
    </row>
    <row r="153" spans="2:65" s="1" customFormat="1" ht="24.25" customHeight="1">
      <c r="B153" s="31"/>
      <c r="C153" s="142" t="s">
        <v>87</v>
      </c>
      <c r="D153" s="142" t="s">
        <v>145</v>
      </c>
      <c r="E153" s="143" t="s">
        <v>246</v>
      </c>
      <c r="F153" s="144" t="s">
        <v>247</v>
      </c>
      <c r="G153" s="145" t="s">
        <v>161</v>
      </c>
      <c r="H153" s="146">
        <v>59.006</v>
      </c>
      <c r="I153" s="147"/>
      <c r="J153" s="148">
        <f>ROUND(I153*H153,2)</f>
        <v>0</v>
      </c>
      <c r="K153" s="149"/>
      <c r="L153" s="31"/>
      <c r="M153" s="150" t="s">
        <v>1</v>
      </c>
      <c r="N153" s="151" t="s">
        <v>40</v>
      </c>
      <c r="P153" s="152">
        <f>O153*H153</f>
        <v>0</v>
      </c>
      <c r="Q153" s="152">
        <v>0</v>
      </c>
      <c r="R153" s="152">
        <f>Q153*H153</f>
        <v>0</v>
      </c>
      <c r="S153" s="152">
        <v>0</v>
      </c>
      <c r="T153" s="153">
        <f>S153*H153</f>
        <v>0</v>
      </c>
      <c r="AR153" s="154" t="s">
        <v>149</v>
      </c>
      <c r="AT153" s="154" t="s">
        <v>145</v>
      </c>
      <c r="AU153" s="154" t="s">
        <v>87</v>
      </c>
      <c r="AY153" s="16" t="s">
        <v>143</v>
      </c>
      <c r="BE153" s="155">
        <f>IF(N153="základná",J153,0)</f>
        <v>0</v>
      </c>
      <c r="BF153" s="155">
        <f>IF(N153="znížená",J153,0)</f>
        <v>0</v>
      </c>
      <c r="BG153" s="155">
        <f>IF(N153="zákl. prenesená",J153,0)</f>
        <v>0</v>
      </c>
      <c r="BH153" s="155">
        <f>IF(N153="zníž. prenesená",J153,0)</f>
        <v>0</v>
      </c>
      <c r="BI153" s="155">
        <f>IF(N153="nulová",J153,0)</f>
        <v>0</v>
      </c>
      <c r="BJ153" s="16" t="s">
        <v>87</v>
      </c>
      <c r="BK153" s="155">
        <f>ROUND(I153*H153,2)</f>
        <v>0</v>
      </c>
      <c r="BL153" s="16" t="s">
        <v>149</v>
      </c>
      <c r="BM153" s="154" t="s">
        <v>248</v>
      </c>
    </row>
    <row r="154" spans="2:65" s="1" customFormat="1" ht="21.75" customHeight="1">
      <c r="B154" s="31"/>
      <c r="C154" s="142" t="s">
        <v>102</v>
      </c>
      <c r="D154" s="142" t="s">
        <v>145</v>
      </c>
      <c r="E154" s="143" t="s">
        <v>249</v>
      </c>
      <c r="F154" s="144" t="s">
        <v>250</v>
      </c>
      <c r="G154" s="145" t="s">
        <v>161</v>
      </c>
      <c r="H154" s="146">
        <v>9.4079999999999995</v>
      </c>
      <c r="I154" s="147"/>
      <c r="J154" s="148">
        <f>ROUND(I154*H154,2)</f>
        <v>0</v>
      </c>
      <c r="K154" s="149"/>
      <c r="L154" s="31"/>
      <c r="M154" s="150" t="s">
        <v>1</v>
      </c>
      <c r="N154" s="151" t="s">
        <v>40</v>
      </c>
      <c r="P154" s="152">
        <f>O154*H154</f>
        <v>0</v>
      </c>
      <c r="Q154" s="152">
        <v>0</v>
      </c>
      <c r="R154" s="152">
        <f>Q154*H154</f>
        <v>0</v>
      </c>
      <c r="S154" s="152">
        <v>0</v>
      </c>
      <c r="T154" s="153">
        <f>S154*H154</f>
        <v>0</v>
      </c>
      <c r="AR154" s="154" t="s">
        <v>149</v>
      </c>
      <c r="AT154" s="154" t="s">
        <v>145</v>
      </c>
      <c r="AU154" s="154" t="s">
        <v>87</v>
      </c>
      <c r="AY154" s="16" t="s">
        <v>143</v>
      </c>
      <c r="BE154" s="155">
        <f>IF(N154="základná",J154,0)</f>
        <v>0</v>
      </c>
      <c r="BF154" s="155">
        <f>IF(N154="znížená",J154,0)</f>
        <v>0</v>
      </c>
      <c r="BG154" s="155">
        <f>IF(N154="zákl. prenesená",J154,0)</f>
        <v>0</v>
      </c>
      <c r="BH154" s="155">
        <f>IF(N154="zníž. prenesená",J154,0)</f>
        <v>0</v>
      </c>
      <c r="BI154" s="155">
        <f>IF(N154="nulová",J154,0)</f>
        <v>0</v>
      </c>
      <c r="BJ154" s="16" t="s">
        <v>87</v>
      </c>
      <c r="BK154" s="155">
        <f>ROUND(I154*H154,2)</f>
        <v>0</v>
      </c>
      <c r="BL154" s="16" t="s">
        <v>149</v>
      </c>
      <c r="BM154" s="154" t="s">
        <v>251</v>
      </c>
    </row>
    <row r="155" spans="2:65" s="12" customFormat="1" ht="12">
      <c r="B155" s="156"/>
      <c r="D155" s="157" t="s">
        <v>167</v>
      </c>
      <c r="E155" s="158" t="s">
        <v>1</v>
      </c>
      <c r="F155" s="159" t="s">
        <v>168</v>
      </c>
      <c r="H155" s="158" t="s">
        <v>1</v>
      </c>
      <c r="I155" s="160"/>
      <c r="L155" s="156"/>
      <c r="M155" s="161"/>
      <c r="T155" s="162"/>
      <c r="AT155" s="158" t="s">
        <v>167</v>
      </c>
      <c r="AU155" s="158" t="s">
        <v>87</v>
      </c>
      <c r="AV155" s="12" t="s">
        <v>81</v>
      </c>
      <c r="AW155" s="12" t="s">
        <v>30</v>
      </c>
      <c r="AX155" s="12" t="s">
        <v>74</v>
      </c>
      <c r="AY155" s="158" t="s">
        <v>143</v>
      </c>
    </row>
    <row r="156" spans="2:65" s="13" customFormat="1" ht="12">
      <c r="B156" s="163"/>
      <c r="D156" s="157" t="s">
        <v>167</v>
      </c>
      <c r="E156" s="164" t="s">
        <v>1</v>
      </c>
      <c r="F156" s="165" t="s">
        <v>252</v>
      </c>
      <c r="H156" s="166">
        <v>9.4079999999999995</v>
      </c>
      <c r="I156" s="167"/>
      <c r="L156" s="163"/>
      <c r="M156" s="168"/>
      <c r="T156" s="169"/>
      <c r="AT156" s="164" t="s">
        <v>167</v>
      </c>
      <c r="AU156" s="164" t="s">
        <v>87</v>
      </c>
      <c r="AV156" s="13" t="s">
        <v>87</v>
      </c>
      <c r="AW156" s="13" t="s">
        <v>30</v>
      </c>
      <c r="AX156" s="13" t="s">
        <v>74</v>
      </c>
      <c r="AY156" s="164" t="s">
        <v>143</v>
      </c>
    </row>
    <row r="157" spans="2:65" s="14" customFormat="1" ht="12">
      <c r="B157" s="170"/>
      <c r="D157" s="157" t="s">
        <v>167</v>
      </c>
      <c r="E157" s="171" t="s">
        <v>1</v>
      </c>
      <c r="F157" s="172" t="s">
        <v>170</v>
      </c>
      <c r="H157" s="173">
        <v>9.4079999999999995</v>
      </c>
      <c r="I157" s="174"/>
      <c r="L157" s="170"/>
      <c r="M157" s="175"/>
      <c r="T157" s="176"/>
      <c r="AT157" s="171" t="s">
        <v>167</v>
      </c>
      <c r="AU157" s="171" t="s">
        <v>87</v>
      </c>
      <c r="AV157" s="14" t="s">
        <v>149</v>
      </c>
      <c r="AW157" s="14" t="s">
        <v>30</v>
      </c>
      <c r="AX157" s="14" t="s">
        <v>81</v>
      </c>
      <c r="AY157" s="171" t="s">
        <v>143</v>
      </c>
    </row>
    <row r="158" spans="2:65" s="1" customFormat="1" ht="24.25" customHeight="1">
      <c r="B158" s="31"/>
      <c r="C158" s="142" t="s">
        <v>149</v>
      </c>
      <c r="D158" s="142" t="s">
        <v>145</v>
      </c>
      <c r="E158" s="143" t="s">
        <v>253</v>
      </c>
      <c r="F158" s="144" t="s">
        <v>254</v>
      </c>
      <c r="G158" s="145" t="s">
        <v>161</v>
      </c>
      <c r="H158" s="146">
        <v>9.4079999999999995</v>
      </c>
      <c r="I158" s="147"/>
      <c r="J158" s="148">
        <f>ROUND(I158*H158,2)</f>
        <v>0</v>
      </c>
      <c r="K158" s="149"/>
      <c r="L158" s="31"/>
      <c r="M158" s="150" t="s">
        <v>1</v>
      </c>
      <c r="N158" s="151" t="s">
        <v>40</v>
      </c>
      <c r="P158" s="152">
        <f>O158*H158</f>
        <v>0</v>
      </c>
      <c r="Q158" s="152">
        <v>0</v>
      </c>
      <c r="R158" s="152">
        <f>Q158*H158</f>
        <v>0</v>
      </c>
      <c r="S158" s="152">
        <v>0</v>
      </c>
      <c r="T158" s="153">
        <f>S158*H158</f>
        <v>0</v>
      </c>
      <c r="AR158" s="154" t="s">
        <v>149</v>
      </c>
      <c r="AT158" s="154" t="s">
        <v>145</v>
      </c>
      <c r="AU158" s="154" t="s">
        <v>87</v>
      </c>
      <c r="AY158" s="16" t="s">
        <v>143</v>
      </c>
      <c r="BE158" s="155">
        <f>IF(N158="základná",J158,0)</f>
        <v>0</v>
      </c>
      <c r="BF158" s="155">
        <f>IF(N158="znížená",J158,0)</f>
        <v>0</v>
      </c>
      <c r="BG158" s="155">
        <f>IF(N158="zákl. prenesená",J158,0)</f>
        <v>0</v>
      </c>
      <c r="BH158" s="155">
        <f>IF(N158="zníž. prenesená",J158,0)</f>
        <v>0</v>
      </c>
      <c r="BI158" s="155">
        <f>IF(N158="nulová",J158,0)</f>
        <v>0</v>
      </c>
      <c r="BJ158" s="16" t="s">
        <v>87</v>
      </c>
      <c r="BK158" s="155">
        <f>ROUND(I158*H158,2)</f>
        <v>0</v>
      </c>
      <c r="BL158" s="16" t="s">
        <v>149</v>
      </c>
      <c r="BM158" s="154" t="s">
        <v>255</v>
      </c>
    </row>
    <row r="159" spans="2:65" s="1" customFormat="1" ht="16.5" customHeight="1">
      <c r="B159" s="31"/>
      <c r="C159" s="142" t="s">
        <v>163</v>
      </c>
      <c r="D159" s="142" t="s">
        <v>145</v>
      </c>
      <c r="E159" s="143" t="s">
        <v>256</v>
      </c>
      <c r="F159" s="144" t="s">
        <v>257</v>
      </c>
      <c r="G159" s="145" t="s">
        <v>161</v>
      </c>
      <c r="H159" s="146">
        <v>41.106999999999999</v>
      </c>
      <c r="I159" s="147"/>
      <c r="J159" s="148">
        <f>ROUND(I159*H159,2)</f>
        <v>0</v>
      </c>
      <c r="K159" s="149"/>
      <c r="L159" s="31"/>
      <c r="M159" s="150" t="s">
        <v>1</v>
      </c>
      <c r="N159" s="151" t="s">
        <v>40</v>
      </c>
      <c r="P159" s="152">
        <f>O159*H159</f>
        <v>0</v>
      </c>
      <c r="Q159" s="152">
        <v>0</v>
      </c>
      <c r="R159" s="152">
        <f>Q159*H159</f>
        <v>0</v>
      </c>
      <c r="S159" s="152">
        <v>0</v>
      </c>
      <c r="T159" s="153">
        <f>S159*H159</f>
        <v>0</v>
      </c>
      <c r="AR159" s="154" t="s">
        <v>149</v>
      </c>
      <c r="AT159" s="154" t="s">
        <v>145</v>
      </c>
      <c r="AU159" s="154" t="s">
        <v>87</v>
      </c>
      <c r="AY159" s="16" t="s">
        <v>143</v>
      </c>
      <c r="BE159" s="155">
        <f>IF(N159="základná",J159,0)</f>
        <v>0</v>
      </c>
      <c r="BF159" s="155">
        <f>IF(N159="znížená",J159,0)</f>
        <v>0</v>
      </c>
      <c r="BG159" s="155">
        <f>IF(N159="zákl. prenesená",J159,0)</f>
        <v>0</v>
      </c>
      <c r="BH159" s="155">
        <f>IF(N159="zníž. prenesená",J159,0)</f>
        <v>0</v>
      </c>
      <c r="BI159" s="155">
        <f>IF(N159="nulová",J159,0)</f>
        <v>0</v>
      </c>
      <c r="BJ159" s="16" t="s">
        <v>87</v>
      </c>
      <c r="BK159" s="155">
        <f>ROUND(I159*H159,2)</f>
        <v>0</v>
      </c>
      <c r="BL159" s="16" t="s">
        <v>149</v>
      </c>
      <c r="BM159" s="154" t="s">
        <v>258</v>
      </c>
    </row>
    <row r="160" spans="2:65" s="12" customFormat="1" ht="12">
      <c r="B160" s="156"/>
      <c r="D160" s="157" t="s">
        <v>167</v>
      </c>
      <c r="E160" s="158" t="s">
        <v>1</v>
      </c>
      <c r="F160" s="159" t="s">
        <v>168</v>
      </c>
      <c r="H160" s="158" t="s">
        <v>1</v>
      </c>
      <c r="I160" s="160"/>
      <c r="L160" s="156"/>
      <c r="M160" s="161"/>
      <c r="T160" s="162"/>
      <c r="AT160" s="158" t="s">
        <v>167</v>
      </c>
      <c r="AU160" s="158" t="s">
        <v>87</v>
      </c>
      <c r="AV160" s="12" t="s">
        <v>81</v>
      </c>
      <c r="AW160" s="12" t="s">
        <v>30</v>
      </c>
      <c r="AX160" s="12" t="s">
        <v>74</v>
      </c>
      <c r="AY160" s="158" t="s">
        <v>143</v>
      </c>
    </row>
    <row r="161" spans="2:65" s="13" customFormat="1" ht="36">
      <c r="B161" s="163"/>
      <c r="D161" s="157" t="s">
        <v>167</v>
      </c>
      <c r="E161" s="164" t="s">
        <v>1</v>
      </c>
      <c r="F161" s="165" t="s">
        <v>259</v>
      </c>
      <c r="H161" s="166">
        <v>41.106999999999999</v>
      </c>
      <c r="I161" s="167"/>
      <c r="L161" s="163"/>
      <c r="M161" s="168"/>
      <c r="T161" s="169"/>
      <c r="AT161" s="164" t="s">
        <v>167</v>
      </c>
      <c r="AU161" s="164" t="s">
        <v>87</v>
      </c>
      <c r="AV161" s="13" t="s">
        <v>87</v>
      </c>
      <c r="AW161" s="13" t="s">
        <v>30</v>
      </c>
      <c r="AX161" s="13" t="s">
        <v>74</v>
      </c>
      <c r="AY161" s="164" t="s">
        <v>143</v>
      </c>
    </row>
    <row r="162" spans="2:65" s="14" customFormat="1" ht="12">
      <c r="B162" s="170"/>
      <c r="D162" s="157" t="s">
        <v>167</v>
      </c>
      <c r="E162" s="171" t="s">
        <v>1</v>
      </c>
      <c r="F162" s="172" t="s">
        <v>170</v>
      </c>
      <c r="H162" s="173">
        <v>41.106999999999999</v>
      </c>
      <c r="I162" s="174"/>
      <c r="L162" s="170"/>
      <c r="M162" s="175"/>
      <c r="T162" s="176"/>
      <c r="AT162" s="171" t="s">
        <v>167</v>
      </c>
      <c r="AU162" s="171" t="s">
        <v>87</v>
      </c>
      <c r="AV162" s="14" t="s">
        <v>149</v>
      </c>
      <c r="AW162" s="14" t="s">
        <v>30</v>
      </c>
      <c r="AX162" s="14" t="s">
        <v>81</v>
      </c>
      <c r="AY162" s="171" t="s">
        <v>143</v>
      </c>
    </row>
    <row r="163" spans="2:65" s="1" customFormat="1" ht="37.75" customHeight="1">
      <c r="B163" s="31"/>
      <c r="C163" s="142" t="s">
        <v>171</v>
      </c>
      <c r="D163" s="142" t="s">
        <v>145</v>
      </c>
      <c r="E163" s="143" t="s">
        <v>260</v>
      </c>
      <c r="F163" s="144" t="s">
        <v>261</v>
      </c>
      <c r="G163" s="145" t="s">
        <v>161</v>
      </c>
      <c r="H163" s="146">
        <v>41.106999999999999</v>
      </c>
      <c r="I163" s="147"/>
      <c r="J163" s="148">
        <f>ROUND(I163*H163,2)</f>
        <v>0</v>
      </c>
      <c r="K163" s="149"/>
      <c r="L163" s="31"/>
      <c r="M163" s="150" t="s">
        <v>1</v>
      </c>
      <c r="N163" s="151" t="s">
        <v>40</v>
      </c>
      <c r="P163" s="152">
        <f>O163*H163</f>
        <v>0</v>
      </c>
      <c r="Q163" s="152">
        <v>0</v>
      </c>
      <c r="R163" s="152">
        <f>Q163*H163</f>
        <v>0</v>
      </c>
      <c r="S163" s="152">
        <v>0</v>
      </c>
      <c r="T163" s="153">
        <f>S163*H163</f>
        <v>0</v>
      </c>
      <c r="AR163" s="154" t="s">
        <v>149</v>
      </c>
      <c r="AT163" s="154" t="s">
        <v>145</v>
      </c>
      <c r="AU163" s="154" t="s">
        <v>87</v>
      </c>
      <c r="AY163" s="16" t="s">
        <v>143</v>
      </c>
      <c r="BE163" s="155">
        <f>IF(N163="základná",J163,0)</f>
        <v>0</v>
      </c>
      <c r="BF163" s="155">
        <f>IF(N163="znížená",J163,0)</f>
        <v>0</v>
      </c>
      <c r="BG163" s="155">
        <f>IF(N163="zákl. prenesená",J163,0)</f>
        <v>0</v>
      </c>
      <c r="BH163" s="155">
        <f>IF(N163="zníž. prenesená",J163,0)</f>
        <v>0</v>
      </c>
      <c r="BI163" s="155">
        <f>IF(N163="nulová",J163,0)</f>
        <v>0</v>
      </c>
      <c r="BJ163" s="16" t="s">
        <v>87</v>
      </c>
      <c r="BK163" s="155">
        <f>ROUND(I163*H163,2)</f>
        <v>0</v>
      </c>
      <c r="BL163" s="16" t="s">
        <v>149</v>
      </c>
      <c r="BM163" s="154" t="s">
        <v>262</v>
      </c>
    </row>
    <row r="164" spans="2:65" s="1" customFormat="1" ht="24.25" customHeight="1">
      <c r="B164" s="31"/>
      <c r="C164" s="142" t="s">
        <v>176</v>
      </c>
      <c r="D164" s="142" t="s">
        <v>145</v>
      </c>
      <c r="E164" s="143" t="s">
        <v>263</v>
      </c>
      <c r="F164" s="144" t="s">
        <v>264</v>
      </c>
      <c r="G164" s="145" t="s">
        <v>161</v>
      </c>
      <c r="H164" s="146">
        <v>109.521</v>
      </c>
      <c r="I164" s="147"/>
      <c r="J164" s="148">
        <f>ROUND(I164*H164,2)</f>
        <v>0</v>
      </c>
      <c r="K164" s="149"/>
      <c r="L164" s="31"/>
      <c r="M164" s="150" t="s">
        <v>1</v>
      </c>
      <c r="N164" s="151" t="s">
        <v>40</v>
      </c>
      <c r="P164" s="152">
        <f>O164*H164</f>
        <v>0</v>
      </c>
      <c r="Q164" s="152">
        <v>0</v>
      </c>
      <c r="R164" s="152">
        <f>Q164*H164</f>
        <v>0</v>
      </c>
      <c r="S164" s="152">
        <v>0</v>
      </c>
      <c r="T164" s="153">
        <f>S164*H164</f>
        <v>0</v>
      </c>
      <c r="AR164" s="154" t="s">
        <v>149</v>
      </c>
      <c r="AT164" s="154" t="s">
        <v>145</v>
      </c>
      <c r="AU164" s="154" t="s">
        <v>87</v>
      </c>
      <c r="AY164" s="16" t="s">
        <v>143</v>
      </c>
      <c r="BE164" s="155">
        <f>IF(N164="základná",J164,0)</f>
        <v>0</v>
      </c>
      <c r="BF164" s="155">
        <f>IF(N164="znížená",J164,0)</f>
        <v>0</v>
      </c>
      <c r="BG164" s="155">
        <f>IF(N164="zákl. prenesená",J164,0)</f>
        <v>0</v>
      </c>
      <c r="BH164" s="155">
        <f>IF(N164="zníž. prenesená",J164,0)</f>
        <v>0</v>
      </c>
      <c r="BI164" s="155">
        <f>IF(N164="nulová",J164,0)</f>
        <v>0</v>
      </c>
      <c r="BJ164" s="16" t="s">
        <v>87</v>
      </c>
      <c r="BK164" s="155">
        <f>ROUND(I164*H164,2)</f>
        <v>0</v>
      </c>
      <c r="BL164" s="16" t="s">
        <v>149</v>
      </c>
      <c r="BM164" s="154" t="s">
        <v>265</v>
      </c>
    </row>
    <row r="165" spans="2:65" s="12" customFormat="1" ht="12">
      <c r="B165" s="156"/>
      <c r="D165" s="157" t="s">
        <v>167</v>
      </c>
      <c r="E165" s="158" t="s">
        <v>1</v>
      </c>
      <c r="F165" s="159" t="s">
        <v>168</v>
      </c>
      <c r="H165" s="158" t="s">
        <v>1</v>
      </c>
      <c r="I165" s="160"/>
      <c r="L165" s="156"/>
      <c r="M165" s="161"/>
      <c r="T165" s="162"/>
      <c r="AT165" s="158" t="s">
        <v>167</v>
      </c>
      <c r="AU165" s="158" t="s">
        <v>87</v>
      </c>
      <c r="AV165" s="12" t="s">
        <v>81</v>
      </c>
      <c r="AW165" s="12" t="s">
        <v>30</v>
      </c>
      <c r="AX165" s="12" t="s">
        <v>74</v>
      </c>
      <c r="AY165" s="158" t="s">
        <v>143</v>
      </c>
    </row>
    <row r="166" spans="2:65" s="13" customFormat="1" ht="12">
      <c r="B166" s="163"/>
      <c r="D166" s="157" t="s">
        <v>167</v>
      </c>
      <c r="E166" s="164" t="s">
        <v>1</v>
      </c>
      <c r="F166" s="165" t="s">
        <v>266</v>
      </c>
      <c r="H166" s="166">
        <v>109.521</v>
      </c>
      <c r="I166" s="167"/>
      <c r="L166" s="163"/>
      <c r="M166" s="168"/>
      <c r="T166" s="169"/>
      <c r="AT166" s="164" t="s">
        <v>167</v>
      </c>
      <c r="AU166" s="164" t="s">
        <v>87</v>
      </c>
      <c r="AV166" s="13" t="s">
        <v>87</v>
      </c>
      <c r="AW166" s="13" t="s">
        <v>30</v>
      </c>
      <c r="AX166" s="13" t="s">
        <v>74</v>
      </c>
      <c r="AY166" s="164" t="s">
        <v>143</v>
      </c>
    </row>
    <row r="167" spans="2:65" s="14" customFormat="1" ht="12">
      <c r="B167" s="170"/>
      <c r="D167" s="157" t="s">
        <v>167</v>
      </c>
      <c r="E167" s="171" t="s">
        <v>1</v>
      </c>
      <c r="F167" s="172" t="s">
        <v>170</v>
      </c>
      <c r="H167" s="173">
        <v>109.521</v>
      </c>
      <c r="I167" s="174"/>
      <c r="L167" s="170"/>
      <c r="M167" s="175"/>
      <c r="T167" s="176"/>
      <c r="AT167" s="171" t="s">
        <v>167</v>
      </c>
      <c r="AU167" s="171" t="s">
        <v>87</v>
      </c>
      <c r="AV167" s="14" t="s">
        <v>149</v>
      </c>
      <c r="AW167" s="14" t="s">
        <v>30</v>
      </c>
      <c r="AX167" s="14" t="s">
        <v>81</v>
      </c>
      <c r="AY167" s="171" t="s">
        <v>143</v>
      </c>
    </row>
    <row r="168" spans="2:65" s="1" customFormat="1" ht="33" customHeight="1">
      <c r="B168" s="31"/>
      <c r="C168" s="142" t="s">
        <v>181</v>
      </c>
      <c r="D168" s="142" t="s">
        <v>145</v>
      </c>
      <c r="E168" s="143" t="s">
        <v>267</v>
      </c>
      <c r="F168" s="144" t="s">
        <v>268</v>
      </c>
      <c r="G168" s="145" t="s">
        <v>161</v>
      </c>
      <c r="H168" s="146">
        <v>93.093000000000004</v>
      </c>
      <c r="I168" s="147"/>
      <c r="J168" s="148">
        <f>ROUND(I168*H168,2)</f>
        <v>0</v>
      </c>
      <c r="K168" s="149"/>
      <c r="L168" s="31"/>
      <c r="M168" s="150" t="s">
        <v>1</v>
      </c>
      <c r="N168" s="151" t="s">
        <v>40</v>
      </c>
      <c r="P168" s="152">
        <f>O168*H168</f>
        <v>0</v>
      </c>
      <c r="Q168" s="152">
        <v>0</v>
      </c>
      <c r="R168" s="152">
        <f>Q168*H168</f>
        <v>0</v>
      </c>
      <c r="S168" s="152">
        <v>0</v>
      </c>
      <c r="T168" s="153">
        <f>S168*H168</f>
        <v>0</v>
      </c>
      <c r="AR168" s="154" t="s">
        <v>149</v>
      </c>
      <c r="AT168" s="154" t="s">
        <v>145</v>
      </c>
      <c r="AU168" s="154" t="s">
        <v>87</v>
      </c>
      <c r="AY168" s="16" t="s">
        <v>143</v>
      </c>
      <c r="BE168" s="155">
        <f>IF(N168="základná",J168,0)</f>
        <v>0</v>
      </c>
      <c r="BF168" s="155">
        <f>IF(N168="znížená",J168,0)</f>
        <v>0</v>
      </c>
      <c r="BG168" s="155">
        <f>IF(N168="zákl. prenesená",J168,0)</f>
        <v>0</v>
      </c>
      <c r="BH168" s="155">
        <f>IF(N168="zníž. prenesená",J168,0)</f>
        <v>0</v>
      </c>
      <c r="BI168" s="155">
        <f>IF(N168="nulová",J168,0)</f>
        <v>0</v>
      </c>
      <c r="BJ168" s="16" t="s">
        <v>87</v>
      </c>
      <c r="BK168" s="155">
        <f>ROUND(I168*H168,2)</f>
        <v>0</v>
      </c>
      <c r="BL168" s="16" t="s">
        <v>149</v>
      </c>
      <c r="BM168" s="154" t="s">
        <v>269</v>
      </c>
    </row>
    <row r="169" spans="2:65" s="12" customFormat="1" ht="12">
      <c r="B169" s="156"/>
      <c r="D169" s="157" t="s">
        <v>167</v>
      </c>
      <c r="E169" s="158" t="s">
        <v>1</v>
      </c>
      <c r="F169" s="159" t="s">
        <v>168</v>
      </c>
      <c r="H169" s="158" t="s">
        <v>1</v>
      </c>
      <c r="I169" s="160"/>
      <c r="L169" s="156"/>
      <c r="M169" s="161"/>
      <c r="T169" s="162"/>
      <c r="AT169" s="158" t="s">
        <v>167</v>
      </c>
      <c r="AU169" s="158" t="s">
        <v>87</v>
      </c>
      <c r="AV169" s="12" t="s">
        <v>81</v>
      </c>
      <c r="AW169" s="12" t="s">
        <v>30</v>
      </c>
      <c r="AX169" s="12" t="s">
        <v>74</v>
      </c>
      <c r="AY169" s="158" t="s">
        <v>143</v>
      </c>
    </row>
    <row r="170" spans="2:65" s="13" customFormat="1" ht="12">
      <c r="B170" s="163"/>
      <c r="D170" s="157" t="s">
        <v>167</v>
      </c>
      <c r="E170" s="164" t="s">
        <v>1</v>
      </c>
      <c r="F170" s="165" t="s">
        <v>270</v>
      </c>
      <c r="H170" s="166">
        <v>93.093000000000004</v>
      </c>
      <c r="I170" s="167"/>
      <c r="L170" s="163"/>
      <c r="M170" s="168"/>
      <c r="T170" s="169"/>
      <c r="AT170" s="164" t="s">
        <v>167</v>
      </c>
      <c r="AU170" s="164" t="s">
        <v>87</v>
      </c>
      <c r="AV170" s="13" t="s">
        <v>87</v>
      </c>
      <c r="AW170" s="13" t="s">
        <v>30</v>
      </c>
      <c r="AX170" s="13" t="s">
        <v>74</v>
      </c>
      <c r="AY170" s="164" t="s">
        <v>143</v>
      </c>
    </row>
    <row r="171" spans="2:65" s="14" customFormat="1" ht="12">
      <c r="B171" s="170"/>
      <c r="D171" s="157" t="s">
        <v>167</v>
      </c>
      <c r="E171" s="171" t="s">
        <v>1</v>
      </c>
      <c r="F171" s="172" t="s">
        <v>170</v>
      </c>
      <c r="H171" s="173">
        <v>93.093000000000004</v>
      </c>
      <c r="I171" s="174"/>
      <c r="L171" s="170"/>
      <c r="M171" s="175"/>
      <c r="T171" s="176"/>
      <c r="AT171" s="171" t="s">
        <v>167</v>
      </c>
      <c r="AU171" s="171" t="s">
        <v>87</v>
      </c>
      <c r="AV171" s="14" t="s">
        <v>149</v>
      </c>
      <c r="AW171" s="14" t="s">
        <v>30</v>
      </c>
      <c r="AX171" s="14" t="s">
        <v>81</v>
      </c>
      <c r="AY171" s="171" t="s">
        <v>143</v>
      </c>
    </row>
    <row r="172" spans="2:65" s="1" customFormat="1" ht="37.75" customHeight="1">
      <c r="B172" s="31"/>
      <c r="C172" s="142" t="s">
        <v>157</v>
      </c>
      <c r="D172" s="142" t="s">
        <v>145</v>
      </c>
      <c r="E172" s="143" t="s">
        <v>271</v>
      </c>
      <c r="F172" s="144" t="s">
        <v>272</v>
      </c>
      <c r="G172" s="145" t="s">
        <v>161</v>
      </c>
      <c r="H172" s="146">
        <v>93.093000000000004</v>
      </c>
      <c r="I172" s="147"/>
      <c r="J172" s="148">
        <f>ROUND(I172*H172,2)</f>
        <v>0</v>
      </c>
      <c r="K172" s="149"/>
      <c r="L172" s="31"/>
      <c r="M172" s="150" t="s">
        <v>1</v>
      </c>
      <c r="N172" s="151" t="s">
        <v>40</v>
      </c>
      <c r="P172" s="152">
        <f>O172*H172</f>
        <v>0</v>
      </c>
      <c r="Q172" s="152">
        <v>0</v>
      </c>
      <c r="R172" s="152">
        <f>Q172*H172</f>
        <v>0</v>
      </c>
      <c r="S172" s="152">
        <v>0</v>
      </c>
      <c r="T172" s="153">
        <f>S172*H172</f>
        <v>0</v>
      </c>
      <c r="AR172" s="154" t="s">
        <v>149</v>
      </c>
      <c r="AT172" s="154" t="s">
        <v>145</v>
      </c>
      <c r="AU172" s="154" t="s">
        <v>87</v>
      </c>
      <c r="AY172" s="16" t="s">
        <v>143</v>
      </c>
      <c r="BE172" s="155">
        <f>IF(N172="základná",J172,0)</f>
        <v>0</v>
      </c>
      <c r="BF172" s="155">
        <f>IF(N172="znížená",J172,0)</f>
        <v>0</v>
      </c>
      <c r="BG172" s="155">
        <f>IF(N172="zákl. prenesená",J172,0)</f>
        <v>0</v>
      </c>
      <c r="BH172" s="155">
        <f>IF(N172="zníž. prenesená",J172,0)</f>
        <v>0</v>
      </c>
      <c r="BI172" s="155">
        <f>IF(N172="nulová",J172,0)</f>
        <v>0</v>
      </c>
      <c r="BJ172" s="16" t="s">
        <v>87</v>
      </c>
      <c r="BK172" s="155">
        <f>ROUND(I172*H172,2)</f>
        <v>0</v>
      </c>
      <c r="BL172" s="16" t="s">
        <v>149</v>
      </c>
      <c r="BM172" s="154" t="s">
        <v>273</v>
      </c>
    </row>
    <row r="173" spans="2:65" s="1" customFormat="1" ht="21.75" customHeight="1">
      <c r="B173" s="31"/>
      <c r="C173" s="142" t="s">
        <v>189</v>
      </c>
      <c r="D173" s="142" t="s">
        <v>145</v>
      </c>
      <c r="E173" s="143" t="s">
        <v>274</v>
      </c>
      <c r="F173" s="144" t="s">
        <v>275</v>
      </c>
      <c r="G173" s="145" t="s">
        <v>161</v>
      </c>
      <c r="H173" s="146">
        <v>16.428000000000001</v>
      </c>
      <c r="I173" s="147"/>
      <c r="J173" s="148">
        <f>ROUND(I173*H173,2)</f>
        <v>0</v>
      </c>
      <c r="K173" s="149"/>
      <c r="L173" s="31"/>
      <c r="M173" s="150" t="s">
        <v>1</v>
      </c>
      <c r="N173" s="151" t="s">
        <v>40</v>
      </c>
      <c r="P173" s="152">
        <f>O173*H173</f>
        <v>0</v>
      </c>
      <c r="Q173" s="152">
        <v>0</v>
      </c>
      <c r="R173" s="152">
        <f>Q173*H173</f>
        <v>0</v>
      </c>
      <c r="S173" s="152">
        <v>0</v>
      </c>
      <c r="T173" s="153">
        <f>S173*H173</f>
        <v>0</v>
      </c>
      <c r="AR173" s="154" t="s">
        <v>149</v>
      </c>
      <c r="AT173" s="154" t="s">
        <v>145</v>
      </c>
      <c r="AU173" s="154" t="s">
        <v>87</v>
      </c>
      <c r="AY173" s="16" t="s">
        <v>143</v>
      </c>
      <c r="BE173" s="155">
        <f>IF(N173="základná",J173,0)</f>
        <v>0</v>
      </c>
      <c r="BF173" s="155">
        <f>IF(N173="znížená",J173,0)</f>
        <v>0</v>
      </c>
      <c r="BG173" s="155">
        <f>IF(N173="zákl. prenesená",J173,0)</f>
        <v>0</v>
      </c>
      <c r="BH173" s="155">
        <f>IF(N173="zníž. prenesená",J173,0)</f>
        <v>0</v>
      </c>
      <c r="BI173" s="155">
        <f>IF(N173="nulová",J173,0)</f>
        <v>0</v>
      </c>
      <c r="BJ173" s="16" t="s">
        <v>87</v>
      </c>
      <c r="BK173" s="155">
        <f>ROUND(I173*H173,2)</f>
        <v>0</v>
      </c>
      <c r="BL173" s="16" t="s">
        <v>149</v>
      </c>
      <c r="BM173" s="154" t="s">
        <v>276</v>
      </c>
    </row>
    <row r="174" spans="2:65" s="1" customFormat="1" ht="24.25" customHeight="1">
      <c r="B174" s="31"/>
      <c r="C174" s="142" t="s">
        <v>193</v>
      </c>
      <c r="D174" s="142" t="s">
        <v>145</v>
      </c>
      <c r="E174" s="143" t="s">
        <v>277</v>
      </c>
      <c r="F174" s="144" t="s">
        <v>278</v>
      </c>
      <c r="G174" s="145" t="s">
        <v>161</v>
      </c>
      <c r="H174" s="146">
        <v>93.093000000000004</v>
      </c>
      <c r="I174" s="147"/>
      <c r="J174" s="148">
        <f>ROUND(I174*H174,2)</f>
        <v>0</v>
      </c>
      <c r="K174" s="149"/>
      <c r="L174" s="31"/>
      <c r="M174" s="150" t="s">
        <v>1</v>
      </c>
      <c r="N174" s="151" t="s">
        <v>40</v>
      </c>
      <c r="P174" s="152">
        <f>O174*H174</f>
        <v>0</v>
      </c>
      <c r="Q174" s="152">
        <v>0</v>
      </c>
      <c r="R174" s="152">
        <f>Q174*H174</f>
        <v>0</v>
      </c>
      <c r="S174" s="152">
        <v>0</v>
      </c>
      <c r="T174" s="153">
        <f>S174*H174</f>
        <v>0</v>
      </c>
      <c r="AR174" s="154" t="s">
        <v>149</v>
      </c>
      <c r="AT174" s="154" t="s">
        <v>145</v>
      </c>
      <c r="AU174" s="154" t="s">
        <v>87</v>
      </c>
      <c r="AY174" s="16" t="s">
        <v>143</v>
      </c>
      <c r="BE174" s="155">
        <f>IF(N174="základná",J174,0)</f>
        <v>0</v>
      </c>
      <c r="BF174" s="155">
        <f>IF(N174="znížená",J174,0)</f>
        <v>0</v>
      </c>
      <c r="BG174" s="155">
        <f>IF(N174="zákl. prenesená",J174,0)</f>
        <v>0</v>
      </c>
      <c r="BH174" s="155">
        <f>IF(N174="zníž. prenesená",J174,0)</f>
        <v>0</v>
      </c>
      <c r="BI174" s="155">
        <f>IF(N174="nulová",J174,0)</f>
        <v>0</v>
      </c>
      <c r="BJ174" s="16" t="s">
        <v>87</v>
      </c>
      <c r="BK174" s="155">
        <f>ROUND(I174*H174,2)</f>
        <v>0</v>
      </c>
      <c r="BL174" s="16" t="s">
        <v>149</v>
      </c>
      <c r="BM174" s="154" t="s">
        <v>279</v>
      </c>
    </row>
    <row r="175" spans="2:65" s="1" customFormat="1" ht="16.5" customHeight="1">
      <c r="B175" s="31"/>
      <c r="C175" s="142" t="s">
        <v>198</v>
      </c>
      <c r="D175" s="142" t="s">
        <v>145</v>
      </c>
      <c r="E175" s="143" t="s">
        <v>280</v>
      </c>
      <c r="F175" s="144" t="s">
        <v>281</v>
      </c>
      <c r="G175" s="145" t="s">
        <v>161</v>
      </c>
      <c r="H175" s="146">
        <v>93.093000000000004</v>
      </c>
      <c r="I175" s="147"/>
      <c r="J175" s="148">
        <f>ROUND(I175*H175,2)</f>
        <v>0</v>
      </c>
      <c r="K175" s="149"/>
      <c r="L175" s="31"/>
      <c r="M175" s="150" t="s">
        <v>1</v>
      </c>
      <c r="N175" s="151" t="s">
        <v>40</v>
      </c>
      <c r="P175" s="152">
        <f>O175*H175</f>
        <v>0</v>
      </c>
      <c r="Q175" s="152">
        <v>0</v>
      </c>
      <c r="R175" s="152">
        <f>Q175*H175</f>
        <v>0</v>
      </c>
      <c r="S175" s="152">
        <v>0</v>
      </c>
      <c r="T175" s="153">
        <f>S175*H175</f>
        <v>0</v>
      </c>
      <c r="AR175" s="154" t="s">
        <v>149</v>
      </c>
      <c r="AT175" s="154" t="s">
        <v>145</v>
      </c>
      <c r="AU175" s="154" t="s">
        <v>87</v>
      </c>
      <c r="AY175" s="16" t="s">
        <v>143</v>
      </c>
      <c r="BE175" s="155">
        <f>IF(N175="základná",J175,0)</f>
        <v>0</v>
      </c>
      <c r="BF175" s="155">
        <f>IF(N175="znížená",J175,0)</f>
        <v>0</v>
      </c>
      <c r="BG175" s="155">
        <f>IF(N175="zákl. prenesená",J175,0)</f>
        <v>0</v>
      </c>
      <c r="BH175" s="155">
        <f>IF(N175="zníž. prenesená",J175,0)</f>
        <v>0</v>
      </c>
      <c r="BI175" s="155">
        <f>IF(N175="nulová",J175,0)</f>
        <v>0</v>
      </c>
      <c r="BJ175" s="16" t="s">
        <v>87</v>
      </c>
      <c r="BK175" s="155">
        <f>ROUND(I175*H175,2)</f>
        <v>0</v>
      </c>
      <c r="BL175" s="16" t="s">
        <v>149</v>
      </c>
      <c r="BM175" s="154" t="s">
        <v>282</v>
      </c>
    </row>
    <row r="176" spans="2:65" s="1" customFormat="1" ht="24.25" customHeight="1">
      <c r="B176" s="31"/>
      <c r="C176" s="142" t="s">
        <v>205</v>
      </c>
      <c r="D176" s="142" t="s">
        <v>145</v>
      </c>
      <c r="E176" s="143" t="s">
        <v>283</v>
      </c>
      <c r="F176" s="144" t="s">
        <v>284</v>
      </c>
      <c r="G176" s="145" t="s">
        <v>174</v>
      </c>
      <c r="H176" s="146">
        <v>175.946</v>
      </c>
      <c r="I176" s="147"/>
      <c r="J176" s="148">
        <f>ROUND(I176*H176,2)</f>
        <v>0</v>
      </c>
      <c r="K176" s="149"/>
      <c r="L176" s="31"/>
      <c r="M176" s="150" t="s">
        <v>1</v>
      </c>
      <c r="N176" s="151" t="s">
        <v>40</v>
      </c>
      <c r="P176" s="152">
        <f>O176*H176</f>
        <v>0</v>
      </c>
      <c r="Q176" s="152">
        <v>0</v>
      </c>
      <c r="R176" s="152">
        <f>Q176*H176</f>
        <v>0</v>
      </c>
      <c r="S176" s="152">
        <v>0</v>
      </c>
      <c r="T176" s="153">
        <f>S176*H176</f>
        <v>0</v>
      </c>
      <c r="AR176" s="154" t="s">
        <v>149</v>
      </c>
      <c r="AT176" s="154" t="s">
        <v>145</v>
      </c>
      <c r="AU176" s="154" t="s">
        <v>87</v>
      </c>
      <c r="AY176" s="16" t="s">
        <v>143</v>
      </c>
      <c r="BE176" s="155">
        <f>IF(N176="základná",J176,0)</f>
        <v>0</v>
      </c>
      <c r="BF176" s="155">
        <f>IF(N176="znížená",J176,0)</f>
        <v>0</v>
      </c>
      <c r="BG176" s="155">
        <f>IF(N176="zákl. prenesená",J176,0)</f>
        <v>0</v>
      </c>
      <c r="BH176" s="155">
        <f>IF(N176="zníž. prenesená",J176,0)</f>
        <v>0</v>
      </c>
      <c r="BI176" s="155">
        <f>IF(N176="nulová",J176,0)</f>
        <v>0</v>
      </c>
      <c r="BJ176" s="16" t="s">
        <v>87</v>
      </c>
      <c r="BK176" s="155">
        <f>ROUND(I176*H176,2)</f>
        <v>0</v>
      </c>
      <c r="BL176" s="16" t="s">
        <v>149</v>
      </c>
      <c r="BM176" s="154" t="s">
        <v>285</v>
      </c>
    </row>
    <row r="177" spans="2:65" s="13" customFormat="1" ht="12">
      <c r="B177" s="163"/>
      <c r="D177" s="157" t="s">
        <v>167</v>
      </c>
      <c r="F177" s="165" t="s">
        <v>286</v>
      </c>
      <c r="H177" s="166">
        <v>175.946</v>
      </c>
      <c r="I177" s="167"/>
      <c r="L177" s="163"/>
      <c r="M177" s="168"/>
      <c r="T177" s="169"/>
      <c r="AT177" s="164" t="s">
        <v>167</v>
      </c>
      <c r="AU177" s="164" t="s">
        <v>87</v>
      </c>
      <c r="AV177" s="13" t="s">
        <v>87</v>
      </c>
      <c r="AW177" s="13" t="s">
        <v>4</v>
      </c>
      <c r="AX177" s="13" t="s">
        <v>81</v>
      </c>
      <c r="AY177" s="164" t="s">
        <v>143</v>
      </c>
    </row>
    <row r="178" spans="2:65" s="1" customFormat="1" ht="37.75" customHeight="1">
      <c r="B178" s="31"/>
      <c r="C178" s="142" t="s">
        <v>213</v>
      </c>
      <c r="D178" s="142" t="s">
        <v>145</v>
      </c>
      <c r="E178" s="143" t="s">
        <v>287</v>
      </c>
      <c r="F178" s="144" t="s">
        <v>288</v>
      </c>
      <c r="G178" s="145" t="s">
        <v>161</v>
      </c>
      <c r="H178" s="146">
        <v>16.428000000000001</v>
      </c>
      <c r="I178" s="147"/>
      <c r="J178" s="148">
        <f>ROUND(I178*H178,2)</f>
        <v>0</v>
      </c>
      <c r="K178" s="149"/>
      <c r="L178" s="31"/>
      <c r="M178" s="150" t="s">
        <v>1</v>
      </c>
      <c r="N178" s="151" t="s">
        <v>40</v>
      </c>
      <c r="P178" s="152">
        <f>O178*H178</f>
        <v>0</v>
      </c>
      <c r="Q178" s="152">
        <v>0</v>
      </c>
      <c r="R178" s="152">
        <f>Q178*H178</f>
        <v>0</v>
      </c>
      <c r="S178" s="152">
        <v>0</v>
      </c>
      <c r="T178" s="153">
        <f>S178*H178</f>
        <v>0</v>
      </c>
      <c r="AR178" s="154" t="s">
        <v>149</v>
      </c>
      <c r="AT178" s="154" t="s">
        <v>145</v>
      </c>
      <c r="AU178" s="154" t="s">
        <v>87</v>
      </c>
      <c r="AY178" s="16" t="s">
        <v>143</v>
      </c>
      <c r="BE178" s="155">
        <f>IF(N178="základná",J178,0)</f>
        <v>0</v>
      </c>
      <c r="BF178" s="155">
        <f>IF(N178="znížená",J178,0)</f>
        <v>0</v>
      </c>
      <c r="BG178" s="155">
        <f>IF(N178="zákl. prenesená",J178,0)</f>
        <v>0</v>
      </c>
      <c r="BH178" s="155">
        <f>IF(N178="zníž. prenesená",J178,0)</f>
        <v>0</v>
      </c>
      <c r="BI178" s="155">
        <f>IF(N178="nulová",J178,0)</f>
        <v>0</v>
      </c>
      <c r="BJ178" s="16" t="s">
        <v>87</v>
      </c>
      <c r="BK178" s="155">
        <f>ROUND(I178*H178,2)</f>
        <v>0</v>
      </c>
      <c r="BL178" s="16" t="s">
        <v>149</v>
      </c>
      <c r="BM178" s="154" t="s">
        <v>289</v>
      </c>
    </row>
    <row r="179" spans="2:65" s="12" customFormat="1" ht="12">
      <c r="B179" s="156"/>
      <c r="D179" s="157" t="s">
        <v>167</v>
      </c>
      <c r="E179" s="158" t="s">
        <v>1</v>
      </c>
      <c r="F179" s="159" t="s">
        <v>290</v>
      </c>
      <c r="H179" s="158" t="s">
        <v>1</v>
      </c>
      <c r="I179" s="160"/>
      <c r="L179" s="156"/>
      <c r="M179" s="161"/>
      <c r="T179" s="162"/>
      <c r="AT179" s="158" t="s">
        <v>167</v>
      </c>
      <c r="AU179" s="158" t="s">
        <v>87</v>
      </c>
      <c r="AV179" s="12" t="s">
        <v>81</v>
      </c>
      <c r="AW179" s="12" t="s">
        <v>30</v>
      </c>
      <c r="AX179" s="12" t="s">
        <v>74</v>
      </c>
      <c r="AY179" s="158" t="s">
        <v>143</v>
      </c>
    </row>
    <row r="180" spans="2:65" s="13" customFormat="1" ht="12">
      <c r="B180" s="163"/>
      <c r="D180" s="157" t="s">
        <v>167</v>
      </c>
      <c r="E180" s="164" t="s">
        <v>1</v>
      </c>
      <c r="F180" s="165" t="s">
        <v>291</v>
      </c>
      <c r="H180" s="166">
        <v>16.428000000000001</v>
      </c>
      <c r="I180" s="167"/>
      <c r="L180" s="163"/>
      <c r="M180" s="168"/>
      <c r="T180" s="169"/>
      <c r="AT180" s="164" t="s">
        <v>167</v>
      </c>
      <c r="AU180" s="164" t="s">
        <v>87</v>
      </c>
      <c r="AV180" s="13" t="s">
        <v>87</v>
      </c>
      <c r="AW180" s="13" t="s">
        <v>30</v>
      </c>
      <c r="AX180" s="13" t="s">
        <v>74</v>
      </c>
      <c r="AY180" s="164" t="s">
        <v>143</v>
      </c>
    </row>
    <row r="181" spans="2:65" s="14" customFormat="1" ht="12">
      <c r="B181" s="170"/>
      <c r="D181" s="157" t="s">
        <v>167</v>
      </c>
      <c r="E181" s="171" t="s">
        <v>1</v>
      </c>
      <c r="F181" s="172" t="s">
        <v>170</v>
      </c>
      <c r="H181" s="173">
        <v>16.428000000000001</v>
      </c>
      <c r="I181" s="174"/>
      <c r="L181" s="170"/>
      <c r="M181" s="175"/>
      <c r="T181" s="176"/>
      <c r="AT181" s="171" t="s">
        <v>167</v>
      </c>
      <c r="AU181" s="171" t="s">
        <v>87</v>
      </c>
      <c r="AV181" s="14" t="s">
        <v>149</v>
      </c>
      <c r="AW181" s="14" t="s">
        <v>30</v>
      </c>
      <c r="AX181" s="14" t="s">
        <v>81</v>
      </c>
      <c r="AY181" s="171" t="s">
        <v>143</v>
      </c>
    </row>
    <row r="182" spans="2:65" s="11" customFormat="1" ht="22.75" customHeight="1">
      <c r="B182" s="130"/>
      <c r="D182" s="131" t="s">
        <v>73</v>
      </c>
      <c r="E182" s="140" t="s">
        <v>87</v>
      </c>
      <c r="F182" s="140" t="s">
        <v>292</v>
      </c>
      <c r="I182" s="133"/>
      <c r="J182" s="141">
        <f>BK182</f>
        <v>0</v>
      </c>
      <c r="L182" s="130"/>
      <c r="M182" s="135"/>
      <c r="P182" s="136">
        <f>SUM(P183:P238)</f>
        <v>0</v>
      </c>
      <c r="R182" s="136">
        <f>SUM(R183:R238)</f>
        <v>359.70521732000003</v>
      </c>
      <c r="T182" s="137">
        <f>SUM(T183:T238)</f>
        <v>0</v>
      </c>
      <c r="AR182" s="131" t="s">
        <v>81</v>
      </c>
      <c r="AT182" s="138" t="s">
        <v>73</v>
      </c>
      <c r="AU182" s="138" t="s">
        <v>81</v>
      </c>
      <c r="AY182" s="131" t="s">
        <v>143</v>
      </c>
      <c r="BK182" s="139">
        <f>SUM(BK183:BK238)</f>
        <v>0</v>
      </c>
    </row>
    <row r="183" spans="2:65" s="1" customFormat="1" ht="33" customHeight="1">
      <c r="B183" s="31"/>
      <c r="C183" s="142" t="s">
        <v>293</v>
      </c>
      <c r="D183" s="142" t="s">
        <v>145</v>
      </c>
      <c r="E183" s="143" t="s">
        <v>294</v>
      </c>
      <c r="F183" s="144" t="s">
        <v>295</v>
      </c>
      <c r="G183" s="145" t="s">
        <v>148</v>
      </c>
      <c r="H183" s="146">
        <v>263.58499999999998</v>
      </c>
      <c r="I183" s="147"/>
      <c r="J183" s="148">
        <f>ROUND(I183*H183,2)</f>
        <v>0</v>
      </c>
      <c r="K183" s="149"/>
      <c r="L183" s="31"/>
      <c r="M183" s="150" t="s">
        <v>1</v>
      </c>
      <c r="N183" s="151" t="s">
        <v>40</v>
      </c>
      <c r="P183" s="152">
        <f>O183*H183</f>
        <v>0</v>
      </c>
      <c r="Q183" s="152">
        <v>0</v>
      </c>
      <c r="R183" s="152">
        <f>Q183*H183</f>
        <v>0</v>
      </c>
      <c r="S183" s="152">
        <v>0</v>
      </c>
      <c r="T183" s="153">
        <f>S183*H183</f>
        <v>0</v>
      </c>
      <c r="AR183" s="154" t="s">
        <v>149</v>
      </c>
      <c r="AT183" s="154" t="s">
        <v>145</v>
      </c>
      <c r="AU183" s="154" t="s">
        <v>87</v>
      </c>
      <c r="AY183" s="16" t="s">
        <v>143</v>
      </c>
      <c r="BE183" s="155">
        <f>IF(N183="základná",J183,0)</f>
        <v>0</v>
      </c>
      <c r="BF183" s="155">
        <f>IF(N183="znížená",J183,0)</f>
        <v>0</v>
      </c>
      <c r="BG183" s="155">
        <f>IF(N183="zákl. prenesená",J183,0)</f>
        <v>0</v>
      </c>
      <c r="BH183" s="155">
        <f>IF(N183="zníž. prenesená",J183,0)</f>
        <v>0</v>
      </c>
      <c r="BI183" s="155">
        <f>IF(N183="nulová",J183,0)</f>
        <v>0</v>
      </c>
      <c r="BJ183" s="16" t="s">
        <v>87</v>
      </c>
      <c r="BK183" s="155">
        <f>ROUND(I183*H183,2)</f>
        <v>0</v>
      </c>
      <c r="BL183" s="16" t="s">
        <v>149</v>
      </c>
      <c r="BM183" s="154" t="s">
        <v>296</v>
      </c>
    </row>
    <row r="184" spans="2:65" s="12" customFormat="1" ht="12">
      <c r="B184" s="156"/>
      <c r="D184" s="157" t="s">
        <v>167</v>
      </c>
      <c r="E184" s="158" t="s">
        <v>1</v>
      </c>
      <c r="F184" s="159" t="s">
        <v>168</v>
      </c>
      <c r="H184" s="158" t="s">
        <v>1</v>
      </c>
      <c r="I184" s="160"/>
      <c r="L184" s="156"/>
      <c r="M184" s="161"/>
      <c r="T184" s="162"/>
      <c r="AT184" s="158" t="s">
        <v>167</v>
      </c>
      <c r="AU184" s="158" t="s">
        <v>87</v>
      </c>
      <c r="AV184" s="12" t="s">
        <v>81</v>
      </c>
      <c r="AW184" s="12" t="s">
        <v>30</v>
      </c>
      <c r="AX184" s="12" t="s">
        <v>74</v>
      </c>
      <c r="AY184" s="158" t="s">
        <v>143</v>
      </c>
    </row>
    <row r="185" spans="2:65" s="13" customFormat="1" ht="12">
      <c r="B185" s="163"/>
      <c r="D185" s="157" t="s">
        <v>167</v>
      </c>
      <c r="E185" s="164" t="s">
        <v>1</v>
      </c>
      <c r="F185" s="165" t="s">
        <v>297</v>
      </c>
      <c r="H185" s="166">
        <v>263.58499999999998</v>
      </c>
      <c r="I185" s="167"/>
      <c r="L185" s="163"/>
      <c r="M185" s="168"/>
      <c r="T185" s="169"/>
      <c r="AT185" s="164" t="s">
        <v>167</v>
      </c>
      <c r="AU185" s="164" t="s">
        <v>87</v>
      </c>
      <c r="AV185" s="13" t="s">
        <v>87</v>
      </c>
      <c r="AW185" s="13" t="s">
        <v>30</v>
      </c>
      <c r="AX185" s="13" t="s">
        <v>74</v>
      </c>
      <c r="AY185" s="164" t="s">
        <v>143</v>
      </c>
    </row>
    <row r="186" spans="2:65" s="14" customFormat="1" ht="12">
      <c r="B186" s="170"/>
      <c r="D186" s="157" t="s">
        <v>167</v>
      </c>
      <c r="E186" s="171" t="s">
        <v>1</v>
      </c>
      <c r="F186" s="172" t="s">
        <v>170</v>
      </c>
      <c r="H186" s="173">
        <v>263.58499999999998</v>
      </c>
      <c r="I186" s="174"/>
      <c r="L186" s="170"/>
      <c r="M186" s="175"/>
      <c r="T186" s="176"/>
      <c r="AT186" s="171" t="s">
        <v>167</v>
      </c>
      <c r="AU186" s="171" t="s">
        <v>87</v>
      </c>
      <c r="AV186" s="14" t="s">
        <v>149</v>
      </c>
      <c r="AW186" s="14" t="s">
        <v>30</v>
      </c>
      <c r="AX186" s="14" t="s">
        <v>81</v>
      </c>
      <c r="AY186" s="171" t="s">
        <v>143</v>
      </c>
    </row>
    <row r="187" spans="2:65" s="1" customFormat="1" ht="24.25" customHeight="1">
      <c r="B187" s="31"/>
      <c r="C187" s="142" t="s">
        <v>298</v>
      </c>
      <c r="D187" s="142" t="s">
        <v>145</v>
      </c>
      <c r="E187" s="143" t="s">
        <v>299</v>
      </c>
      <c r="F187" s="144" t="s">
        <v>300</v>
      </c>
      <c r="G187" s="145" t="s">
        <v>161</v>
      </c>
      <c r="H187" s="146">
        <v>74.756</v>
      </c>
      <c r="I187" s="147"/>
      <c r="J187" s="148">
        <f>ROUND(I187*H187,2)</f>
        <v>0</v>
      </c>
      <c r="K187" s="149"/>
      <c r="L187" s="31"/>
      <c r="M187" s="150" t="s">
        <v>1</v>
      </c>
      <c r="N187" s="151" t="s">
        <v>40</v>
      </c>
      <c r="P187" s="152">
        <f>O187*H187</f>
        <v>0</v>
      </c>
      <c r="Q187" s="152">
        <v>2.0699999999999998</v>
      </c>
      <c r="R187" s="152">
        <f>Q187*H187</f>
        <v>154.74491999999998</v>
      </c>
      <c r="S187" s="152">
        <v>0</v>
      </c>
      <c r="T187" s="153">
        <f>S187*H187</f>
        <v>0</v>
      </c>
      <c r="AR187" s="154" t="s">
        <v>149</v>
      </c>
      <c r="AT187" s="154" t="s">
        <v>145</v>
      </c>
      <c r="AU187" s="154" t="s">
        <v>87</v>
      </c>
      <c r="AY187" s="16" t="s">
        <v>143</v>
      </c>
      <c r="BE187" s="155">
        <f>IF(N187="základná",J187,0)</f>
        <v>0</v>
      </c>
      <c r="BF187" s="155">
        <f>IF(N187="znížená",J187,0)</f>
        <v>0</v>
      </c>
      <c r="BG187" s="155">
        <f>IF(N187="zákl. prenesená",J187,0)</f>
        <v>0</v>
      </c>
      <c r="BH187" s="155">
        <f>IF(N187="zníž. prenesená",J187,0)</f>
        <v>0</v>
      </c>
      <c r="BI187" s="155">
        <f>IF(N187="nulová",J187,0)</f>
        <v>0</v>
      </c>
      <c r="BJ187" s="16" t="s">
        <v>87</v>
      </c>
      <c r="BK187" s="155">
        <f>ROUND(I187*H187,2)</f>
        <v>0</v>
      </c>
      <c r="BL187" s="16" t="s">
        <v>149</v>
      </c>
      <c r="BM187" s="154" t="s">
        <v>301</v>
      </c>
    </row>
    <row r="188" spans="2:65" s="12" customFormat="1" ht="12">
      <c r="B188" s="156"/>
      <c r="D188" s="157" t="s">
        <v>167</v>
      </c>
      <c r="E188" s="158" t="s">
        <v>1</v>
      </c>
      <c r="F188" s="159" t="s">
        <v>302</v>
      </c>
      <c r="H188" s="158" t="s">
        <v>1</v>
      </c>
      <c r="I188" s="160"/>
      <c r="L188" s="156"/>
      <c r="M188" s="161"/>
      <c r="T188" s="162"/>
      <c r="AT188" s="158" t="s">
        <v>167</v>
      </c>
      <c r="AU188" s="158" t="s">
        <v>87</v>
      </c>
      <c r="AV188" s="12" t="s">
        <v>81</v>
      </c>
      <c r="AW188" s="12" t="s">
        <v>30</v>
      </c>
      <c r="AX188" s="12" t="s">
        <v>74</v>
      </c>
      <c r="AY188" s="158" t="s">
        <v>143</v>
      </c>
    </row>
    <row r="189" spans="2:65" s="13" customFormat="1" ht="36">
      <c r="B189" s="163"/>
      <c r="D189" s="157" t="s">
        <v>167</v>
      </c>
      <c r="E189" s="164" t="s">
        <v>1</v>
      </c>
      <c r="F189" s="165" t="s">
        <v>303</v>
      </c>
      <c r="H189" s="166">
        <v>5.8719999999999999</v>
      </c>
      <c r="I189" s="167"/>
      <c r="L189" s="163"/>
      <c r="M189" s="168"/>
      <c r="T189" s="169"/>
      <c r="AT189" s="164" t="s">
        <v>167</v>
      </c>
      <c r="AU189" s="164" t="s">
        <v>87</v>
      </c>
      <c r="AV189" s="13" t="s">
        <v>87</v>
      </c>
      <c r="AW189" s="13" t="s">
        <v>30</v>
      </c>
      <c r="AX189" s="13" t="s">
        <v>74</v>
      </c>
      <c r="AY189" s="164" t="s">
        <v>143</v>
      </c>
    </row>
    <row r="190" spans="2:65" s="13" customFormat="1" ht="12">
      <c r="B190" s="163"/>
      <c r="D190" s="157" t="s">
        <v>167</v>
      </c>
      <c r="E190" s="164" t="s">
        <v>1</v>
      </c>
      <c r="F190" s="165" t="s">
        <v>304</v>
      </c>
      <c r="H190" s="166">
        <v>1.3440000000000001</v>
      </c>
      <c r="I190" s="167"/>
      <c r="L190" s="163"/>
      <c r="M190" s="168"/>
      <c r="T190" s="169"/>
      <c r="AT190" s="164" t="s">
        <v>167</v>
      </c>
      <c r="AU190" s="164" t="s">
        <v>87</v>
      </c>
      <c r="AV190" s="13" t="s">
        <v>87</v>
      </c>
      <c r="AW190" s="13" t="s">
        <v>30</v>
      </c>
      <c r="AX190" s="13" t="s">
        <v>74</v>
      </c>
      <c r="AY190" s="164" t="s">
        <v>143</v>
      </c>
    </row>
    <row r="191" spans="2:65" s="12" customFormat="1" ht="12">
      <c r="B191" s="156"/>
      <c r="D191" s="157" t="s">
        <v>167</v>
      </c>
      <c r="E191" s="158" t="s">
        <v>1</v>
      </c>
      <c r="F191" s="159" t="s">
        <v>168</v>
      </c>
      <c r="H191" s="158" t="s">
        <v>1</v>
      </c>
      <c r="I191" s="160"/>
      <c r="L191" s="156"/>
      <c r="M191" s="161"/>
      <c r="T191" s="162"/>
      <c r="AT191" s="158" t="s">
        <v>167</v>
      </c>
      <c r="AU191" s="158" t="s">
        <v>87</v>
      </c>
      <c r="AV191" s="12" t="s">
        <v>81</v>
      </c>
      <c r="AW191" s="12" t="s">
        <v>30</v>
      </c>
      <c r="AX191" s="12" t="s">
        <v>74</v>
      </c>
      <c r="AY191" s="158" t="s">
        <v>143</v>
      </c>
    </row>
    <row r="192" spans="2:65" s="13" customFormat="1" ht="24">
      <c r="B192" s="163"/>
      <c r="D192" s="157" t="s">
        <v>167</v>
      </c>
      <c r="E192" s="164" t="s">
        <v>1</v>
      </c>
      <c r="F192" s="165" t="s">
        <v>305</v>
      </c>
      <c r="H192" s="166">
        <v>67.540000000000006</v>
      </c>
      <c r="I192" s="167"/>
      <c r="L192" s="163"/>
      <c r="M192" s="168"/>
      <c r="T192" s="169"/>
      <c r="AT192" s="164" t="s">
        <v>167</v>
      </c>
      <c r="AU192" s="164" t="s">
        <v>87</v>
      </c>
      <c r="AV192" s="13" t="s">
        <v>87</v>
      </c>
      <c r="AW192" s="13" t="s">
        <v>30</v>
      </c>
      <c r="AX192" s="13" t="s">
        <v>74</v>
      </c>
      <c r="AY192" s="164" t="s">
        <v>143</v>
      </c>
    </row>
    <row r="193" spans="2:65" s="14" customFormat="1" ht="12">
      <c r="B193" s="170"/>
      <c r="D193" s="157" t="s">
        <v>167</v>
      </c>
      <c r="E193" s="171" t="s">
        <v>1</v>
      </c>
      <c r="F193" s="172" t="s">
        <v>170</v>
      </c>
      <c r="H193" s="173">
        <v>74.756</v>
      </c>
      <c r="I193" s="174"/>
      <c r="L193" s="170"/>
      <c r="M193" s="175"/>
      <c r="T193" s="176"/>
      <c r="AT193" s="171" t="s">
        <v>167</v>
      </c>
      <c r="AU193" s="171" t="s">
        <v>87</v>
      </c>
      <c r="AV193" s="14" t="s">
        <v>149</v>
      </c>
      <c r="AW193" s="14" t="s">
        <v>30</v>
      </c>
      <c r="AX193" s="14" t="s">
        <v>81</v>
      </c>
      <c r="AY193" s="171" t="s">
        <v>143</v>
      </c>
    </row>
    <row r="194" spans="2:65" s="1" customFormat="1" ht="24.25" customHeight="1">
      <c r="B194" s="31"/>
      <c r="C194" s="142" t="s">
        <v>306</v>
      </c>
      <c r="D194" s="142" t="s">
        <v>145</v>
      </c>
      <c r="E194" s="143" t="s">
        <v>307</v>
      </c>
      <c r="F194" s="144" t="s">
        <v>308</v>
      </c>
      <c r="G194" s="145" t="s">
        <v>161</v>
      </c>
      <c r="H194" s="146">
        <v>41.728999999999999</v>
      </c>
      <c r="I194" s="147"/>
      <c r="J194" s="148">
        <f>ROUND(I194*H194,2)</f>
        <v>0</v>
      </c>
      <c r="K194" s="149"/>
      <c r="L194" s="31"/>
      <c r="M194" s="150" t="s">
        <v>1</v>
      </c>
      <c r="N194" s="151" t="s">
        <v>40</v>
      </c>
      <c r="P194" s="152">
        <f>O194*H194</f>
        <v>0</v>
      </c>
      <c r="Q194" s="152">
        <v>2.2151299999999998</v>
      </c>
      <c r="R194" s="152">
        <f>Q194*H194</f>
        <v>92.435159769999984</v>
      </c>
      <c r="S194" s="152">
        <v>0</v>
      </c>
      <c r="T194" s="153">
        <f>S194*H194</f>
        <v>0</v>
      </c>
      <c r="AR194" s="154" t="s">
        <v>149</v>
      </c>
      <c r="AT194" s="154" t="s">
        <v>145</v>
      </c>
      <c r="AU194" s="154" t="s">
        <v>87</v>
      </c>
      <c r="AY194" s="16" t="s">
        <v>143</v>
      </c>
      <c r="BE194" s="155">
        <f>IF(N194="základná",J194,0)</f>
        <v>0</v>
      </c>
      <c r="BF194" s="155">
        <f>IF(N194="znížená",J194,0)</f>
        <v>0</v>
      </c>
      <c r="BG194" s="155">
        <f>IF(N194="zákl. prenesená",J194,0)</f>
        <v>0</v>
      </c>
      <c r="BH194" s="155">
        <f>IF(N194="zníž. prenesená",J194,0)</f>
        <v>0</v>
      </c>
      <c r="BI194" s="155">
        <f>IF(N194="nulová",J194,0)</f>
        <v>0</v>
      </c>
      <c r="BJ194" s="16" t="s">
        <v>87</v>
      </c>
      <c r="BK194" s="155">
        <f>ROUND(I194*H194,2)</f>
        <v>0</v>
      </c>
      <c r="BL194" s="16" t="s">
        <v>149</v>
      </c>
      <c r="BM194" s="154" t="s">
        <v>309</v>
      </c>
    </row>
    <row r="195" spans="2:65" s="12" customFormat="1" ht="12">
      <c r="B195" s="156"/>
      <c r="D195" s="157" t="s">
        <v>167</v>
      </c>
      <c r="E195" s="158" t="s">
        <v>1</v>
      </c>
      <c r="F195" s="159" t="s">
        <v>168</v>
      </c>
      <c r="H195" s="158" t="s">
        <v>1</v>
      </c>
      <c r="I195" s="160"/>
      <c r="L195" s="156"/>
      <c r="M195" s="161"/>
      <c r="T195" s="162"/>
      <c r="AT195" s="158" t="s">
        <v>167</v>
      </c>
      <c r="AU195" s="158" t="s">
        <v>87</v>
      </c>
      <c r="AV195" s="12" t="s">
        <v>81</v>
      </c>
      <c r="AW195" s="12" t="s">
        <v>30</v>
      </c>
      <c r="AX195" s="12" t="s">
        <v>74</v>
      </c>
      <c r="AY195" s="158" t="s">
        <v>143</v>
      </c>
    </row>
    <row r="196" spans="2:65" s="13" customFormat="1" ht="12">
      <c r="B196" s="163"/>
      <c r="D196" s="157" t="s">
        <v>167</v>
      </c>
      <c r="E196" s="164" t="s">
        <v>1</v>
      </c>
      <c r="F196" s="165" t="s">
        <v>310</v>
      </c>
      <c r="H196" s="166">
        <v>41.728999999999999</v>
      </c>
      <c r="I196" s="167"/>
      <c r="L196" s="163"/>
      <c r="M196" s="168"/>
      <c r="T196" s="169"/>
      <c r="AT196" s="164" t="s">
        <v>167</v>
      </c>
      <c r="AU196" s="164" t="s">
        <v>87</v>
      </c>
      <c r="AV196" s="13" t="s">
        <v>87</v>
      </c>
      <c r="AW196" s="13" t="s">
        <v>30</v>
      </c>
      <c r="AX196" s="13" t="s">
        <v>74</v>
      </c>
      <c r="AY196" s="164" t="s">
        <v>143</v>
      </c>
    </row>
    <row r="197" spans="2:65" s="14" customFormat="1" ht="12">
      <c r="B197" s="170"/>
      <c r="D197" s="157" t="s">
        <v>167</v>
      </c>
      <c r="E197" s="171" t="s">
        <v>1</v>
      </c>
      <c r="F197" s="172" t="s">
        <v>170</v>
      </c>
      <c r="H197" s="173">
        <v>41.728999999999999</v>
      </c>
      <c r="I197" s="174"/>
      <c r="L197" s="170"/>
      <c r="M197" s="175"/>
      <c r="T197" s="176"/>
      <c r="AT197" s="171" t="s">
        <v>167</v>
      </c>
      <c r="AU197" s="171" t="s">
        <v>87</v>
      </c>
      <c r="AV197" s="14" t="s">
        <v>149</v>
      </c>
      <c r="AW197" s="14" t="s">
        <v>30</v>
      </c>
      <c r="AX197" s="14" t="s">
        <v>81</v>
      </c>
      <c r="AY197" s="171" t="s">
        <v>143</v>
      </c>
    </row>
    <row r="198" spans="2:65" s="1" customFormat="1" ht="24.25" customHeight="1">
      <c r="B198" s="31"/>
      <c r="C198" s="142" t="s">
        <v>311</v>
      </c>
      <c r="D198" s="142" t="s">
        <v>145</v>
      </c>
      <c r="E198" s="143" t="s">
        <v>312</v>
      </c>
      <c r="F198" s="144" t="s">
        <v>313</v>
      </c>
      <c r="G198" s="145" t="s">
        <v>148</v>
      </c>
      <c r="H198" s="146">
        <v>17.161000000000001</v>
      </c>
      <c r="I198" s="147"/>
      <c r="J198" s="148">
        <f>ROUND(I198*H198,2)</f>
        <v>0</v>
      </c>
      <c r="K198" s="149"/>
      <c r="L198" s="31"/>
      <c r="M198" s="150" t="s">
        <v>1</v>
      </c>
      <c r="N198" s="151" t="s">
        <v>40</v>
      </c>
      <c r="P198" s="152">
        <f>O198*H198</f>
        <v>0</v>
      </c>
      <c r="Q198" s="152">
        <v>3.7699999999999999E-3</v>
      </c>
      <c r="R198" s="152">
        <f>Q198*H198</f>
        <v>6.4696970000000006E-2</v>
      </c>
      <c r="S198" s="152">
        <v>0</v>
      </c>
      <c r="T198" s="153">
        <f>S198*H198</f>
        <v>0</v>
      </c>
      <c r="AR198" s="154" t="s">
        <v>149</v>
      </c>
      <c r="AT198" s="154" t="s">
        <v>145</v>
      </c>
      <c r="AU198" s="154" t="s">
        <v>87</v>
      </c>
      <c r="AY198" s="16" t="s">
        <v>143</v>
      </c>
      <c r="BE198" s="155">
        <f>IF(N198="základná",J198,0)</f>
        <v>0</v>
      </c>
      <c r="BF198" s="155">
        <f>IF(N198="znížená",J198,0)</f>
        <v>0</v>
      </c>
      <c r="BG198" s="155">
        <f>IF(N198="zákl. prenesená",J198,0)</f>
        <v>0</v>
      </c>
      <c r="BH198" s="155">
        <f>IF(N198="zníž. prenesená",J198,0)</f>
        <v>0</v>
      </c>
      <c r="BI198" s="155">
        <f>IF(N198="nulová",J198,0)</f>
        <v>0</v>
      </c>
      <c r="BJ198" s="16" t="s">
        <v>87</v>
      </c>
      <c r="BK198" s="155">
        <f>ROUND(I198*H198,2)</f>
        <v>0</v>
      </c>
      <c r="BL198" s="16" t="s">
        <v>149</v>
      </c>
      <c r="BM198" s="154" t="s">
        <v>314</v>
      </c>
    </row>
    <row r="199" spans="2:65" s="12" customFormat="1" ht="12">
      <c r="B199" s="156"/>
      <c r="D199" s="157" t="s">
        <v>167</v>
      </c>
      <c r="E199" s="158" t="s">
        <v>1</v>
      </c>
      <c r="F199" s="159" t="s">
        <v>168</v>
      </c>
      <c r="H199" s="158" t="s">
        <v>1</v>
      </c>
      <c r="I199" s="160"/>
      <c r="L199" s="156"/>
      <c r="M199" s="161"/>
      <c r="T199" s="162"/>
      <c r="AT199" s="158" t="s">
        <v>167</v>
      </c>
      <c r="AU199" s="158" t="s">
        <v>87</v>
      </c>
      <c r="AV199" s="12" t="s">
        <v>81</v>
      </c>
      <c r="AW199" s="12" t="s">
        <v>30</v>
      </c>
      <c r="AX199" s="12" t="s">
        <v>74</v>
      </c>
      <c r="AY199" s="158" t="s">
        <v>143</v>
      </c>
    </row>
    <row r="200" spans="2:65" s="13" customFormat="1" ht="12">
      <c r="B200" s="163"/>
      <c r="D200" s="157" t="s">
        <v>167</v>
      </c>
      <c r="E200" s="164" t="s">
        <v>1</v>
      </c>
      <c r="F200" s="165" t="s">
        <v>315</v>
      </c>
      <c r="H200" s="166">
        <v>17.161000000000001</v>
      </c>
      <c r="I200" s="167"/>
      <c r="L200" s="163"/>
      <c r="M200" s="168"/>
      <c r="T200" s="169"/>
      <c r="AT200" s="164" t="s">
        <v>167</v>
      </c>
      <c r="AU200" s="164" t="s">
        <v>87</v>
      </c>
      <c r="AV200" s="13" t="s">
        <v>87</v>
      </c>
      <c r="AW200" s="13" t="s">
        <v>30</v>
      </c>
      <c r="AX200" s="13" t="s">
        <v>74</v>
      </c>
      <c r="AY200" s="164" t="s">
        <v>143</v>
      </c>
    </row>
    <row r="201" spans="2:65" s="14" customFormat="1" ht="12">
      <c r="B201" s="170"/>
      <c r="D201" s="157" t="s">
        <v>167</v>
      </c>
      <c r="E201" s="171" t="s">
        <v>1</v>
      </c>
      <c r="F201" s="172" t="s">
        <v>170</v>
      </c>
      <c r="H201" s="173">
        <v>17.161000000000001</v>
      </c>
      <c r="I201" s="174"/>
      <c r="L201" s="170"/>
      <c r="M201" s="175"/>
      <c r="T201" s="176"/>
      <c r="AT201" s="171" t="s">
        <v>167</v>
      </c>
      <c r="AU201" s="171" t="s">
        <v>87</v>
      </c>
      <c r="AV201" s="14" t="s">
        <v>149</v>
      </c>
      <c r="AW201" s="14" t="s">
        <v>30</v>
      </c>
      <c r="AX201" s="14" t="s">
        <v>81</v>
      </c>
      <c r="AY201" s="171" t="s">
        <v>143</v>
      </c>
    </row>
    <row r="202" spans="2:65" s="1" customFormat="1" ht="24.25" customHeight="1">
      <c r="B202" s="31"/>
      <c r="C202" s="142" t="s">
        <v>316</v>
      </c>
      <c r="D202" s="142" t="s">
        <v>145</v>
      </c>
      <c r="E202" s="143" t="s">
        <v>317</v>
      </c>
      <c r="F202" s="144" t="s">
        <v>318</v>
      </c>
      <c r="G202" s="145" t="s">
        <v>148</v>
      </c>
      <c r="H202" s="146">
        <v>17.161000000000001</v>
      </c>
      <c r="I202" s="147"/>
      <c r="J202" s="148">
        <f>ROUND(I202*H202,2)</f>
        <v>0</v>
      </c>
      <c r="K202" s="149"/>
      <c r="L202" s="31"/>
      <c r="M202" s="150" t="s">
        <v>1</v>
      </c>
      <c r="N202" s="151" t="s">
        <v>40</v>
      </c>
      <c r="P202" s="152">
        <f>O202*H202</f>
        <v>0</v>
      </c>
      <c r="Q202" s="152">
        <v>0</v>
      </c>
      <c r="R202" s="152">
        <f>Q202*H202</f>
        <v>0</v>
      </c>
      <c r="S202" s="152">
        <v>0</v>
      </c>
      <c r="T202" s="153">
        <f>S202*H202</f>
        <v>0</v>
      </c>
      <c r="AR202" s="154" t="s">
        <v>149</v>
      </c>
      <c r="AT202" s="154" t="s">
        <v>145</v>
      </c>
      <c r="AU202" s="154" t="s">
        <v>87</v>
      </c>
      <c r="AY202" s="16" t="s">
        <v>143</v>
      </c>
      <c r="BE202" s="155">
        <f>IF(N202="základná",J202,0)</f>
        <v>0</v>
      </c>
      <c r="BF202" s="155">
        <f>IF(N202="znížená",J202,0)</f>
        <v>0</v>
      </c>
      <c r="BG202" s="155">
        <f>IF(N202="zákl. prenesená",J202,0)</f>
        <v>0</v>
      </c>
      <c r="BH202" s="155">
        <f>IF(N202="zníž. prenesená",J202,0)</f>
        <v>0</v>
      </c>
      <c r="BI202" s="155">
        <f>IF(N202="nulová",J202,0)</f>
        <v>0</v>
      </c>
      <c r="BJ202" s="16" t="s">
        <v>87</v>
      </c>
      <c r="BK202" s="155">
        <f>ROUND(I202*H202,2)</f>
        <v>0</v>
      </c>
      <c r="BL202" s="16" t="s">
        <v>149</v>
      </c>
      <c r="BM202" s="154" t="s">
        <v>319</v>
      </c>
    </row>
    <row r="203" spans="2:65" s="1" customFormat="1" ht="33" customHeight="1">
      <c r="B203" s="31"/>
      <c r="C203" s="142" t="s">
        <v>320</v>
      </c>
      <c r="D203" s="142" t="s">
        <v>145</v>
      </c>
      <c r="E203" s="143" t="s">
        <v>321</v>
      </c>
      <c r="F203" s="144" t="s">
        <v>322</v>
      </c>
      <c r="G203" s="145" t="s">
        <v>148</v>
      </c>
      <c r="H203" s="146">
        <v>278.19099999999997</v>
      </c>
      <c r="I203" s="147"/>
      <c r="J203" s="148">
        <f>ROUND(I203*H203,2)</f>
        <v>0</v>
      </c>
      <c r="K203" s="149"/>
      <c r="L203" s="31"/>
      <c r="M203" s="150" t="s">
        <v>1</v>
      </c>
      <c r="N203" s="151" t="s">
        <v>40</v>
      </c>
      <c r="P203" s="152">
        <f>O203*H203</f>
        <v>0</v>
      </c>
      <c r="Q203" s="152">
        <v>6.2700000000000004E-3</v>
      </c>
      <c r="R203" s="152">
        <f>Q203*H203</f>
        <v>1.74425757</v>
      </c>
      <c r="S203" s="152">
        <v>0</v>
      </c>
      <c r="T203" s="153">
        <f>S203*H203</f>
        <v>0</v>
      </c>
      <c r="AR203" s="154" t="s">
        <v>149</v>
      </c>
      <c r="AT203" s="154" t="s">
        <v>145</v>
      </c>
      <c r="AU203" s="154" t="s">
        <v>87</v>
      </c>
      <c r="AY203" s="16" t="s">
        <v>143</v>
      </c>
      <c r="BE203" s="155">
        <f>IF(N203="základná",J203,0)</f>
        <v>0</v>
      </c>
      <c r="BF203" s="155">
        <f>IF(N203="znížená",J203,0)</f>
        <v>0</v>
      </c>
      <c r="BG203" s="155">
        <f>IF(N203="zákl. prenesená",J203,0)</f>
        <v>0</v>
      </c>
      <c r="BH203" s="155">
        <f>IF(N203="zníž. prenesená",J203,0)</f>
        <v>0</v>
      </c>
      <c r="BI203" s="155">
        <f>IF(N203="nulová",J203,0)</f>
        <v>0</v>
      </c>
      <c r="BJ203" s="16" t="s">
        <v>87</v>
      </c>
      <c r="BK203" s="155">
        <f>ROUND(I203*H203,2)</f>
        <v>0</v>
      </c>
      <c r="BL203" s="16" t="s">
        <v>149</v>
      </c>
      <c r="BM203" s="154" t="s">
        <v>323</v>
      </c>
    </row>
    <row r="204" spans="2:65" s="12" customFormat="1" ht="12">
      <c r="B204" s="156"/>
      <c r="D204" s="157" t="s">
        <v>167</v>
      </c>
      <c r="E204" s="158" t="s">
        <v>1</v>
      </c>
      <c r="F204" s="159" t="s">
        <v>168</v>
      </c>
      <c r="H204" s="158" t="s">
        <v>1</v>
      </c>
      <c r="I204" s="160"/>
      <c r="L204" s="156"/>
      <c r="M204" s="161"/>
      <c r="T204" s="162"/>
      <c r="AT204" s="158" t="s">
        <v>167</v>
      </c>
      <c r="AU204" s="158" t="s">
        <v>87</v>
      </c>
      <c r="AV204" s="12" t="s">
        <v>81</v>
      </c>
      <c r="AW204" s="12" t="s">
        <v>30</v>
      </c>
      <c r="AX204" s="12" t="s">
        <v>74</v>
      </c>
      <c r="AY204" s="158" t="s">
        <v>143</v>
      </c>
    </row>
    <row r="205" spans="2:65" s="13" customFormat="1" ht="12">
      <c r="B205" s="163"/>
      <c r="D205" s="157" t="s">
        <v>167</v>
      </c>
      <c r="E205" s="164" t="s">
        <v>1</v>
      </c>
      <c r="F205" s="165" t="s">
        <v>324</v>
      </c>
      <c r="H205" s="166">
        <v>278.19099999999997</v>
      </c>
      <c r="I205" s="167"/>
      <c r="L205" s="163"/>
      <c r="M205" s="168"/>
      <c r="T205" s="169"/>
      <c r="AT205" s="164" t="s">
        <v>167</v>
      </c>
      <c r="AU205" s="164" t="s">
        <v>87</v>
      </c>
      <c r="AV205" s="13" t="s">
        <v>87</v>
      </c>
      <c r="AW205" s="13" t="s">
        <v>30</v>
      </c>
      <c r="AX205" s="13" t="s">
        <v>74</v>
      </c>
      <c r="AY205" s="164" t="s">
        <v>143</v>
      </c>
    </row>
    <row r="206" spans="2:65" s="14" customFormat="1" ht="12">
      <c r="B206" s="170"/>
      <c r="D206" s="157" t="s">
        <v>167</v>
      </c>
      <c r="E206" s="171" t="s">
        <v>1</v>
      </c>
      <c r="F206" s="172" t="s">
        <v>170</v>
      </c>
      <c r="H206" s="173">
        <v>278.19099999999997</v>
      </c>
      <c r="I206" s="174"/>
      <c r="L206" s="170"/>
      <c r="M206" s="175"/>
      <c r="T206" s="176"/>
      <c r="AT206" s="171" t="s">
        <v>167</v>
      </c>
      <c r="AU206" s="171" t="s">
        <v>87</v>
      </c>
      <c r="AV206" s="14" t="s">
        <v>149</v>
      </c>
      <c r="AW206" s="14" t="s">
        <v>30</v>
      </c>
      <c r="AX206" s="14" t="s">
        <v>81</v>
      </c>
      <c r="AY206" s="171" t="s">
        <v>143</v>
      </c>
    </row>
    <row r="207" spans="2:65" s="1" customFormat="1" ht="37.75" customHeight="1">
      <c r="B207" s="31"/>
      <c r="C207" s="142" t="s">
        <v>325</v>
      </c>
      <c r="D207" s="142" t="s">
        <v>145</v>
      </c>
      <c r="E207" s="143" t="s">
        <v>326</v>
      </c>
      <c r="F207" s="144" t="s">
        <v>327</v>
      </c>
      <c r="G207" s="145" t="s">
        <v>161</v>
      </c>
      <c r="H207" s="146">
        <v>0.81200000000000006</v>
      </c>
      <c r="I207" s="147"/>
      <c r="J207" s="148">
        <f>ROUND(I207*H207,2)</f>
        <v>0</v>
      </c>
      <c r="K207" s="149"/>
      <c r="L207" s="31"/>
      <c r="M207" s="150" t="s">
        <v>1</v>
      </c>
      <c r="N207" s="151" t="s">
        <v>40</v>
      </c>
      <c r="P207" s="152">
        <f>O207*H207</f>
        <v>0</v>
      </c>
      <c r="Q207" s="152">
        <v>2.16499</v>
      </c>
      <c r="R207" s="152">
        <f>Q207*H207</f>
        <v>1.7579718800000002</v>
      </c>
      <c r="S207" s="152">
        <v>0</v>
      </c>
      <c r="T207" s="153">
        <f>S207*H207</f>
        <v>0</v>
      </c>
      <c r="AR207" s="154" t="s">
        <v>149</v>
      </c>
      <c r="AT207" s="154" t="s">
        <v>145</v>
      </c>
      <c r="AU207" s="154" t="s">
        <v>87</v>
      </c>
      <c r="AY207" s="16" t="s">
        <v>143</v>
      </c>
      <c r="BE207" s="155">
        <f>IF(N207="základná",J207,0)</f>
        <v>0</v>
      </c>
      <c r="BF207" s="155">
        <f>IF(N207="znížená",J207,0)</f>
        <v>0</v>
      </c>
      <c r="BG207" s="155">
        <f>IF(N207="zákl. prenesená",J207,0)</f>
        <v>0</v>
      </c>
      <c r="BH207" s="155">
        <f>IF(N207="zníž. prenesená",J207,0)</f>
        <v>0</v>
      </c>
      <c r="BI207" s="155">
        <f>IF(N207="nulová",J207,0)</f>
        <v>0</v>
      </c>
      <c r="BJ207" s="16" t="s">
        <v>87</v>
      </c>
      <c r="BK207" s="155">
        <f>ROUND(I207*H207,2)</f>
        <v>0</v>
      </c>
      <c r="BL207" s="16" t="s">
        <v>149</v>
      </c>
      <c r="BM207" s="154" t="s">
        <v>328</v>
      </c>
    </row>
    <row r="208" spans="2:65" s="12" customFormat="1" ht="12">
      <c r="B208" s="156"/>
      <c r="D208" s="157" t="s">
        <v>167</v>
      </c>
      <c r="E208" s="158" t="s">
        <v>1</v>
      </c>
      <c r="F208" s="159" t="s">
        <v>168</v>
      </c>
      <c r="H208" s="158" t="s">
        <v>1</v>
      </c>
      <c r="I208" s="160"/>
      <c r="L208" s="156"/>
      <c r="M208" s="161"/>
      <c r="T208" s="162"/>
      <c r="AT208" s="158" t="s">
        <v>167</v>
      </c>
      <c r="AU208" s="158" t="s">
        <v>87</v>
      </c>
      <c r="AV208" s="12" t="s">
        <v>81</v>
      </c>
      <c r="AW208" s="12" t="s">
        <v>30</v>
      </c>
      <c r="AX208" s="12" t="s">
        <v>74</v>
      </c>
      <c r="AY208" s="158" t="s">
        <v>143</v>
      </c>
    </row>
    <row r="209" spans="2:65" s="13" customFormat="1" ht="12">
      <c r="B209" s="163"/>
      <c r="D209" s="157" t="s">
        <v>167</v>
      </c>
      <c r="E209" s="164" t="s">
        <v>1</v>
      </c>
      <c r="F209" s="165" t="s">
        <v>329</v>
      </c>
      <c r="H209" s="166">
        <v>0.81200000000000006</v>
      </c>
      <c r="I209" s="167"/>
      <c r="L209" s="163"/>
      <c r="M209" s="168"/>
      <c r="T209" s="169"/>
      <c r="AT209" s="164" t="s">
        <v>167</v>
      </c>
      <c r="AU209" s="164" t="s">
        <v>87</v>
      </c>
      <c r="AV209" s="13" t="s">
        <v>87</v>
      </c>
      <c r="AW209" s="13" t="s">
        <v>30</v>
      </c>
      <c r="AX209" s="13" t="s">
        <v>74</v>
      </c>
      <c r="AY209" s="164" t="s">
        <v>143</v>
      </c>
    </row>
    <row r="210" spans="2:65" s="14" customFormat="1" ht="12">
      <c r="B210" s="170"/>
      <c r="D210" s="157" t="s">
        <v>167</v>
      </c>
      <c r="E210" s="171" t="s">
        <v>1</v>
      </c>
      <c r="F210" s="172" t="s">
        <v>170</v>
      </c>
      <c r="H210" s="173">
        <v>0.81200000000000006</v>
      </c>
      <c r="I210" s="174"/>
      <c r="L210" s="170"/>
      <c r="M210" s="175"/>
      <c r="T210" s="176"/>
      <c r="AT210" s="171" t="s">
        <v>167</v>
      </c>
      <c r="AU210" s="171" t="s">
        <v>87</v>
      </c>
      <c r="AV210" s="14" t="s">
        <v>149</v>
      </c>
      <c r="AW210" s="14" t="s">
        <v>30</v>
      </c>
      <c r="AX210" s="14" t="s">
        <v>81</v>
      </c>
      <c r="AY210" s="171" t="s">
        <v>143</v>
      </c>
    </row>
    <row r="211" spans="2:65" s="1" customFormat="1" ht="37.75" customHeight="1">
      <c r="B211" s="31"/>
      <c r="C211" s="142" t="s">
        <v>330</v>
      </c>
      <c r="D211" s="142" t="s">
        <v>145</v>
      </c>
      <c r="E211" s="143" t="s">
        <v>331</v>
      </c>
      <c r="F211" s="144" t="s">
        <v>332</v>
      </c>
      <c r="G211" s="145" t="s">
        <v>161</v>
      </c>
      <c r="H211" s="146">
        <v>5.8999999999999997E-2</v>
      </c>
      <c r="I211" s="147"/>
      <c r="J211" s="148">
        <f>ROUND(I211*H211,2)</f>
        <v>0</v>
      </c>
      <c r="K211" s="149"/>
      <c r="L211" s="31"/>
      <c r="M211" s="150" t="s">
        <v>1</v>
      </c>
      <c r="N211" s="151" t="s">
        <v>40</v>
      </c>
      <c r="P211" s="152">
        <f>O211*H211</f>
        <v>0</v>
      </c>
      <c r="Q211" s="152">
        <v>2.1286399999999999</v>
      </c>
      <c r="R211" s="152">
        <f>Q211*H211</f>
        <v>0.12558975999999999</v>
      </c>
      <c r="S211" s="152">
        <v>0</v>
      </c>
      <c r="T211" s="153">
        <f>S211*H211</f>
        <v>0</v>
      </c>
      <c r="AR211" s="154" t="s">
        <v>149</v>
      </c>
      <c r="AT211" s="154" t="s">
        <v>145</v>
      </c>
      <c r="AU211" s="154" t="s">
        <v>87</v>
      </c>
      <c r="AY211" s="16" t="s">
        <v>143</v>
      </c>
      <c r="BE211" s="155">
        <f>IF(N211="základná",J211,0)</f>
        <v>0</v>
      </c>
      <c r="BF211" s="155">
        <f>IF(N211="znížená",J211,0)</f>
        <v>0</v>
      </c>
      <c r="BG211" s="155">
        <f>IF(N211="zákl. prenesená",J211,0)</f>
        <v>0</v>
      </c>
      <c r="BH211" s="155">
        <f>IF(N211="zníž. prenesená",J211,0)</f>
        <v>0</v>
      </c>
      <c r="BI211" s="155">
        <f>IF(N211="nulová",J211,0)</f>
        <v>0</v>
      </c>
      <c r="BJ211" s="16" t="s">
        <v>87</v>
      </c>
      <c r="BK211" s="155">
        <f>ROUND(I211*H211,2)</f>
        <v>0</v>
      </c>
      <c r="BL211" s="16" t="s">
        <v>149</v>
      </c>
      <c r="BM211" s="154" t="s">
        <v>333</v>
      </c>
    </row>
    <row r="212" spans="2:65" s="12" customFormat="1" ht="12">
      <c r="B212" s="156"/>
      <c r="D212" s="157" t="s">
        <v>167</v>
      </c>
      <c r="E212" s="158" t="s">
        <v>1</v>
      </c>
      <c r="F212" s="159" t="s">
        <v>168</v>
      </c>
      <c r="H212" s="158" t="s">
        <v>1</v>
      </c>
      <c r="I212" s="160"/>
      <c r="L212" s="156"/>
      <c r="M212" s="161"/>
      <c r="T212" s="162"/>
      <c r="AT212" s="158" t="s">
        <v>167</v>
      </c>
      <c r="AU212" s="158" t="s">
        <v>87</v>
      </c>
      <c r="AV212" s="12" t="s">
        <v>81</v>
      </c>
      <c r="AW212" s="12" t="s">
        <v>30</v>
      </c>
      <c r="AX212" s="12" t="s">
        <v>74</v>
      </c>
      <c r="AY212" s="158" t="s">
        <v>143</v>
      </c>
    </row>
    <row r="213" spans="2:65" s="13" customFormat="1" ht="12">
      <c r="B213" s="163"/>
      <c r="D213" s="157" t="s">
        <v>167</v>
      </c>
      <c r="E213" s="164" t="s">
        <v>1</v>
      </c>
      <c r="F213" s="165" t="s">
        <v>334</v>
      </c>
      <c r="H213" s="166">
        <v>5.8999999999999997E-2</v>
      </c>
      <c r="I213" s="167"/>
      <c r="L213" s="163"/>
      <c r="M213" s="168"/>
      <c r="T213" s="169"/>
      <c r="AT213" s="164" t="s">
        <v>167</v>
      </c>
      <c r="AU213" s="164" t="s">
        <v>87</v>
      </c>
      <c r="AV213" s="13" t="s">
        <v>87</v>
      </c>
      <c r="AW213" s="13" t="s">
        <v>30</v>
      </c>
      <c r="AX213" s="13" t="s">
        <v>74</v>
      </c>
      <c r="AY213" s="164" t="s">
        <v>143</v>
      </c>
    </row>
    <row r="214" spans="2:65" s="14" customFormat="1" ht="12">
      <c r="B214" s="170"/>
      <c r="D214" s="157" t="s">
        <v>167</v>
      </c>
      <c r="E214" s="171" t="s">
        <v>1</v>
      </c>
      <c r="F214" s="172" t="s">
        <v>170</v>
      </c>
      <c r="H214" s="173">
        <v>5.8999999999999997E-2</v>
      </c>
      <c r="I214" s="174"/>
      <c r="L214" s="170"/>
      <c r="M214" s="175"/>
      <c r="T214" s="176"/>
      <c r="AT214" s="171" t="s">
        <v>167</v>
      </c>
      <c r="AU214" s="171" t="s">
        <v>87</v>
      </c>
      <c r="AV214" s="14" t="s">
        <v>149</v>
      </c>
      <c r="AW214" s="14" t="s">
        <v>30</v>
      </c>
      <c r="AX214" s="14" t="s">
        <v>81</v>
      </c>
      <c r="AY214" s="171" t="s">
        <v>143</v>
      </c>
    </row>
    <row r="215" spans="2:65" s="1" customFormat="1" ht="37.75" customHeight="1">
      <c r="B215" s="31"/>
      <c r="C215" s="142" t="s">
        <v>7</v>
      </c>
      <c r="D215" s="142" t="s">
        <v>145</v>
      </c>
      <c r="E215" s="143" t="s">
        <v>335</v>
      </c>
      <c r="F215" s="144" t="s">
        <v>336</v>
      </c>
      <c r="G215" s="145" t="s">
        <v>161</v>
      </c>
      <c r="H215" s="146">
        <v>5.0940000000000003</v>
      </c>
      <c r="I215" s="147"/>
      <c r="J215" s="148">
        <f>ROUND(I215*H215,2)</f>
        <v>0</v>
      </c>
      <c r="K215" s="149"/>
      <c r="L215" s="31"/>
      <c r="M215" s="150" t="s">
        <v>1</v>
      </c>
      <c r="N215" s="151" t="s">
        <v>40</v>
      </c>
      <c r="P215" s="152">
        <f>O215*H215</f>
        <v>0</v>
      </c>
      <c r="Q215" s="152">
        <v>2.1170900000000001</v>
      </c>
      <c r="R215" s="152">
        <f>Q215*H215</f>
        <v>10.784456460000001</v>
      </c>
      <c r="S215" s="152">
        <v>0</v>
      </c>
      <c r="T215" s="153">
        <f>S215*H215</f>
        <v>0</v>
      </c>
      <c r="AR215" s="154" t="s">
        <v>149</v>
      </c>
      <c r="AT215" s="154" t="s">
        <v>145</v>
      </c>
      <c r="AU215" s="154" t="s">
        <v>87</v>
      </c>
      <c r="AY215" s="16" t="s">
        <v>143</v>
      </c>
      <c r="BE215" s="155">
        <f>IF(N215="základná",J215,0)</f>
        <v>0</v>
      </c>
      <c r="BF215" s="155">
        <f>IF(N215="znížená",J215,0)</f>
        <v>0</v>
      </c>
      <c r="BG215" s="155">
        <f>IF(N215="zákl. prenesená",J215,0)</f>
        <v>0</v>
      </c>
      <c r="BH215" s="155">
        <f>IF(N215="zníž. prenesená",J215,0)</f>
        <v>0</v>
      </c>
      <c r="BI215" s="155">
        <f>IF(N215="nulová",J215,0)</f>
        <v>0</v>
      </c>
      <c r="BJ215" s="16" t="s">
        <v>87</v>
      </c>
      <c r="BK215" s="155">
        <f>ROUND(I215*H215,2)</f>
        <v>0</v>
      </c>
      <c r="BL215" s="16" t="s">
        <v>149</v>
      </c>
      <c r="BM215" s="154" t="s">
        <v>337</v>
      </c>
    </row>
    <row r="216" spans="2:65" s="12" customFormat="1" ht="12">
      <c r="B216" s="156"/>
      <c r="D216" s="157" t="s">
        <v>167</v>
      </c>
      <c r="E216" s="158" t="s">
        <v>1</v>
      </c>
      <c r="F216" s="159" t="s">
        <v>168</v>
      </c>
      <c r="H216" s="158" t="s">
        <v>1</v>
      </c>
      <c r="I216" s="160"/>
      <c r="L216" s="156"/>
      <c r="M216" s="161"/>
      <c r="T216" s="162"/>
      <c r="AT216" s="158" t="s">
        <v>167</v>
      </c>
      <c r="AU216" s="158" t="s">
        <v>87</v>
      </c>
      <c r="AV216" s="12" t="s">
        <v>81</v>
      </c>
      <c r="AW216" s="12" t="s">
        <v>30</v>
      </c>
      <c r="AX216" s="12" t="s">
        <v>74</v>
      </c>
      <c r="AY216" s="158" t="s">
        <v>143</v>
      </c>
    </row>
    <row r="217" spans="2:65" s="13" customFormat="1" ht="12">
      <c r="B217" s="163"/>
      <c r="D217" s="157" t="s">
        <v>167</v>
      </c>
      <c r="E217" s="164" t="s">
        <v>1</v>
      </c>
      <c r="F217" s="165" t="s">
        <v>338</v>
      </c>
      <c r="H217" s="166">
        <v>5.0940000000000003</v>
      </c>
      <c r="I217" s="167"/>
      <c r="L217" s="163"/>
      <c r="M217" s="168"/>
      <c r="T217" s="169"/>
      <c r="AT217" s="164" t="s">
        <v>167</v>
      </c>
      <c r="AU217" s="164" t="s">
        <v>87</v>
      </c>
      <c r="AV217" s="13" t="s">
        <v>87</v>
      </c>
      <c r="AW217" s="13" t="s">
        <v>30</v>
      </c>
      <c r="AX217" s="13" t="s">
        <v>74</v>
      </c>
      <c r="AY217" s="164" t="s">
        <v>143</v>
      </c>
    </row>
    <row r="218" spans="2:65" s="14" customFormat="1" ht="12">
      <c r="B218" s="170"/>
      <c r="D218" s="157" t="s">
        <v>167</v>
      </c>
      <c r="E218" s="171" t="s">
        <v>1</v>
      </c>
      <c r="F218" s="172" t="s">
        <v>170</v>
      </c>
      <c r="H218" s="173">
        <v>5.0940000000000003</v>
      </c>
      <c r="I218" s="174"/>
      <c r="L218" s="170"/>
      <c r="M218" s="175"/>
      <c r="T218" s="176"/>
      <c r="AT218" s="171" t="s">
        <v>167</v>
      </c>
      <c r="AU218" s="171" t="s">
        <v>87</v>
      </c>
      <c r="AV218" s="14" t="s">
        <v>149</v>
      </c>
      <c r="AW218" s="14" t="s">
        <v>30</v>
      </c>
      <c r="AX218" s="14" t="s">
        <v>81</v>
      </c>
      <c r="AY218" s="171" t="s">
        <v>143</v>
      </c>
    </row>
    <row r="219" spans="2:65" s="1" customFormat="1" ht="24.25" customHeight="1">
      <c r="B219" s="31"/>
      <c r="C219" s="142" t="s">
        <v>339</v>
      </c>
      <c r="D219" s="142" t="s">
        <v>145</v>
      </c>
      <c r="E219" s="143" t="s">
        <v>340</v>
      </c>
      <c r="F219" s="144" t="s">
        <v>341</v>
      </c>
      <c r="G219" s="145" t="s">
        <v>161</v>
      </c>
      <c r="H219" s="146">
        <v>35.234999999999999</v>
      </c>
      <c r="I219" s="147"/>
      <c r="J219" s="148">
        <f>ROUND(I219*H219,2)</f>
        <v>0</v>
      </c>
      <c r="K219" s="149"/>
      <c r="L219" s="31"/>
      <c r="M219" s="150" t="s">
        <v>1</v>
      </c>
      <c r="N219" s="151" t="s">
        <v>40</v>
      </c>
      <c r="P219" s="152">
        <f>O219*H219</f>
        <v>0</v>
      </c>
      <c r="Q219" s="152">
        <v>2.2151299999999998</v>
      </c>
      <c r="R219" s="152">
        <f>Q219*H219</f>
        <v>78.050105549999998</v>
      </c>
      <c r="S219" s="152">
        <v>0</v>
      </c>
      <c r="T219" s="153">
        <f>S219*H219</f>
        <v>0</v>
      </c>
      <c r="AR219" s="154" t="s">
        <v>149</v>
      </c>
      <c r="AT219" s="154" t="s">
        <v>145</v>
      </c>
      <c r="AU219" s="154" t="s">
        <v>87</v>
      </c>
      <c r="AY219" s="16" t="s">
        <v>143</v>
      </c>
      <c r="BE219" s="155">
        <f>IF(N219="základná",J219,0)</f>
        <v>0</v>
      </c>
      <c r="BF219" s="155">
        <f>IF(N219="znížená",J219,0)</f>
        <v>0</v>
      </c>
      <c r="BG219" s="155">
        <f>IF(N219="zákl. prenesená",J219,0)</f>
        <v>0</v>
      </c>
      <c r="BH219" s="155">
        <f>IF(N219="zníž. prenesená",J219,0)</f>
        <v>0</v>
      </c>
      <c r="BI219" s="155">
        <f>IF(N219="nulová",J219,0)</f>
        <v>0</v>
      </c>
      <c r="BJ219" s="16" t="s">
        <v>87</v>
      </c>
      <c r="BK219" s="155">
        <f>ROUND(I219*H219,2)</f>
        <v>0</v>
      </c>
      <c r="BL219" s="16" t="s">
        <v>149</v>
      </c>
      <c r="BM219" s="154" t="s">
        <v>342</v>
      </c>
    </row>
    <row r="220" spans="2:65" s="12" customFormat="1" ht="12">
      <c r="B220" s="156"/>
      <c r="D220" s="157" t="s">
        <v>167</v>
      </c>
      <c r="E220" s="158" t="s">
        <v>1</v>
      </c>
      <c r="F220" s="159" t="s">
        <v>168</v>
      </c>
      <c r="H220" s="158" t="s">
        <v>1</v>
      </c>
      <c r="I220" s="160"/>
      <c r="L220" s="156"/>
      <c r="M220" s="161"/>
      <c r="T220" s="162"/>
      <c r="AT220" s="158" t="s">
        <v>167</v>
      </c>
      <c r="AU220" s="158" t="s">
        <v>87</v>
      </c>
      <c r="AV220" s="12" t="s">
        <v>81</v>
      </c>
      <c r="AW220" s="12" t="s">
        <v>30</v>
      </c>
      <c r="AX220" s="12" t="s">
        <v>74</v>
      </c>
      <c r="AY220" s="158" t="s">
        <v>143</v>
      </c>
    </row>
    <row r="221" spans="2:65" s="13" customFormat="1" ht="36">
      <c r="B221" s="163"/>
      <c r="D221" s="157" t="s">
        <v>167</v>
      </c>
      <c r="E221" s="164" t="s">
        <v>1</v>
      </c>
      <c r="F221" s="165" t="s">
        <v>343</v>
      </c>
      <c r="H221" s="166">
        <v>35.234999999999999</v>
      </c>
      <c r="I221" s="167"/>
      <c r="L221" s="163"/>
      <c r="M221" s="168"/>
      <c r="T221" s="169"/>
      <c r="AT221" s="164" t="s">
        <v>167</v>
      </c>
      <c r="AU221" s="164" t="s">
        <v>87</v>
      </c>
      <c r="AV221" s="13" t="s">
        <v>87</v>
      </c>
      <c r="AW221" s="13" t="s">
        <v>30</v>
      </c>
      <c r="AX221" s="13" t="s">
        <v>74</v>
      </c>
      <c r="AY221" s="164" t="s">
        <v>143</v>
      </c>
    </row>
    <row r="222" spans="2:65" s="14" customFormat="1" ht="12">
      <c r="B222" s="170"/>
      <c r="D222" s="157" t="s">
        <v>167</v>
      </c>
      <c r="E222" s="171" t="s">
        <v>1</v>
      </c>
      <c r="F222" s="172" t="s">
        <v>170</v>
      </c>
      <c r="H222" s="173">
        <v>35.234999999999999</v>
      </c>
      <c r="I222" s="174"/>
      <c r="L222" s="170"/>
      <c r="M222" s="175"/>
      <c r="T222" s="176"/>
      <c r="AT222" s="171" t="s">
        <v>167</v>
      </c>
      <c r="AU222" s="171" t="s">
        <v>87</v>
      </c>
      <c r="AV222" s="14" t="s">
        <v>149</v>
      </c>
      <c r="AW222" s="14" t="s">
        <v>30</v>
      </c>
      <c r="AX222" s="14" t="s">
        <v>81</v>
      </c>
      <c r="AY222" s="171" t="s">
        <v>143</v>
      </c>
    </row>
    <row r="223" spans="2:65" s="1" customFormat="1" ht="16.5" customHeight="1">
      <c r="B223" s="31"/>
      <c r="C223" s="142" t="s">
        <v>344</v>
      </c>
      <c r="D223" s="142" t="s">
        <v>145</v>
      </c>
      <c r="E223" s="143" t="s">
        <v>345</v>
      </c>
      <c r="F223" s="144" t="s">
        <v>346</v>
      </c>
      <c r="G223" s="145" t="s">
        <v>174</v>
      </c>
      <c r="H223" s="146">
        <v>1.5860000000000001</v>
      </c>
      <c r="I223" s="147"/>
      <c r="J223" s="148">
        <f>ROUND(I223*H223,2)</f>
        <v>0</v>
      </c>
      <c r="K223" s="149"/>
      <c r="L223" s="31"/>
      <c r="M223" s="150" t="s">
        <v>1</v>
      </c>
      <c r="N223" s="151" t="s">
        <v>40</v>
      </c>
      <c r="P223" s="152">
        <f>O223*H223</f>
        <v>0</v>
      </c>
      <c r="Q223" s="152">
        <v>1.0189600000000001</v>
      </c>
      <c r="R223" s="152">
        <f>Q223*H223</f>
        <v>1.6160705600000003</v>
      </c>
      <c r="S223" s="152">
        <v>0</v>
      </c>
      <c r="T223" s="153">
        <f>S223*H223</f>
        <v>0</v>
      </c>
      <c r="AR223" s="154" t="s">
        <v>149</v>
      </c>
      <c r="AT223" s="154" t="s">
        <v>145</v>
      </c>
      <c r="AU223" s="154" t="s">
        <v>87</v>
      </c>
      <c r="AY223" s="16" t="s">
        <v>143</v>
      </c>
      <c r="BE223" s="155">
        <f>IF(N223="základná",J223,0)</f>
        <v>0</v>
      </c>
      <c r="BF223" s="155">
        <f>IF(N223="znížená",J223,0)</f>
        <v>0</v>
      </c>
      <c r="BG223" s="155">
        <f>IF(N223="zákl. prenesená",J223,0)</f>
        <v>0</v>
      </c>
      <c r="BH223" s="155">
        <f>IF(N223="zníž. prenesená",J223,0)</f>
        <v>0</v>
      </c>
      <c r="BI223" s="155">
        <f>IF(N223="nulová",J223,0)</f>
        <v>0</v>
      </c>
      <c r="BJ223" s="16" t="s">
        <v>87</v>
      </c>
      <c r="BK223" s="155">
        <f>ROUND(I223*H223,2)</f>
        <v>0</v>
      </c>
      <c r="BL223" s="16" t="s">
        <v>149</v>
      </c>
      <c r="BM223" s="154" t="s">
        <v>347</v>
      </c>
    </row>
    <row r="224" spans="2:65" s="12" customFormat="1" ht="12">
      <c r="B224" s="156"/>
      <c r="D224" s="157" t="s">
        <v>167</v>
      </c>
      <c r="E224" s="158" t="s">
        <v>1</v>
      </c>
      <c r="F224" s="159" t="s">
        <v>348</v>
      </c>
      <c r="H224" s="158" t="s">
        <v>1</v>
      </c>
      <c r="I224" s="160"/>
      <c r="L224" s="156"/>
      <c r="M224" s="161"/>
      <c r="T224" s="162"/>
      <c r="AT224" s="158" t="s">
        <v>167</v>
      </c>
      <c r="AU224" s="158" t="s">
        <v>87</v>
      </c>
      <c r="AV224" s="12" t="s">
        <v>81</v>
      </c>
      <c r="AW224" s="12" t="s">
        <v>30</v>
      </c>
      <c r="AX224" s="12" t="s">
        <v>74</v>
      </c>
      <c r="AY224" s="158" t="s">
        <v>143</v>
      </c>
    </row>
    <row r="225" spans="2:65" s="13" customFormat="1" ht="12">
      <c r="B225" s="163"/>
      <c r="D225" s="157" t="s">
        <v>167</v>
      </c>
      <c r="E225" s="164" t="s">
        <v>1</v>
      </c>
      <c r="F225" s="165" t="s">
        <v>349</v>
      </c>
      <c r="H225" s="166">
        <v>1.5860000000000001</v>
      </c>
      <c r="I225" s="167"/>
      <c r="L225" s="163"/>
      <c r="M225" s="168"/>
      <c r="T225" s="169"/>
      <c r="AT225" s="164" t="s">
        <v>167</v>
      </c>
      <c r="AU225" s="164" t="s">
        <v>87</v>
      </c>
      <c r="AV225" s="13" t="s">
        <v>87</v>
      </c>
      <c r="AW225" s="13" t="s">
        <v>30</v>
      </c>
      <c r="AX225" s="13" t="s">
        <v>74</v>
      </c>
      <c r="AY225" s="164" t="s">
        <v>143</v>
      </c>
    </row>
    <row r="226" spans="2:65" s="14" customFormat="1" ht="12">
      <c r="B226" s="170"/>
      <c r="D226" s="157" t="s">
        <v>167</v>
      </c>
      <c r="E226" s="171" t="s">
        <v>1</v>
      </c>
      <c r="F226" s="172" t="s">
        <v>170</v>
      </c>
      <c r="H226" s="173">
        <v>1.5860000000000001</v>
      </c>
      <c r="I226" s="174"/>
      <c r="L226" s="170"/>
      <c r="M226" s="175"/>
      <c r="T226" s="176"/>
      <c r="AT226" s="171" t="s">
        <v>167</v>
      </c>
      <c r="AU226" s="171" t="s">
        <v>87</v>
      </c>
      <c r="AV226" s="14" t="s">
        <v>149</v>
      </c>
      <c r="AW226" s="14" t="s">
        <v>30</v>
      </c>
      <c r="AX226" s="14" t="s">
        <v>81</v>
      </c>
      <c r="AY226" s="171" t="s">
        <v>143</v>
      </c>
    </row>
    <row r="227" spans="2:65" s="1" customFormat="1" ht="37.75" customHeight="1">
      <c r="B227" s="31"/>
      <c r="C227" s="142" t="s">
        <v>350</v>
      </c>
      <c r="D227" s="142" t="s">
        <v>145</v>
      </c>
      <c r="E227" s="143" t="s">
        <v>351</v>
      </c>
      <c r="F227" s="144" t="s">
        <v>352</v>
      </c>
      <c r="G227" s="145" t="s">
        <v>174</v>
      </c>
      <c r="H227" s="146">
        <v>0.14899999999999999</v>
      </c>
      <c r="I227" s="147"/>
      <c r="J227" s="148">
        <f>ROUND(I227*H227,2)</f>
        <v>0</v>
      </c>
      <c r="K227" s="149"/>
      <c r="L227" s="31"/>
      <c r="M227" s="150" t="s">
        <v>1</v>
      </c>
      <c r="N227" s="151" t="s">
        <v>40</v>
      </c>
      <c r="P227" s="152">
        <f>O227*H227</f>
        <v>0</v>
      </c>
      <c r="Q227" s="152">
        <v>1.002</v>
      </c>
      <c r="R227" s="152">
        <f>Q227*H227</f>
        <v>0.14929799999999999</v>
      </c>
      <c r="S227" s="152">
        <v>0</v>
      </c>
      <c r="T227" s="153">
        <f>S227*H227</f>
        <v>0</v>
      </c>
      <c r="AR227" s="154" t="s">
        <v>149</v>
      </c>
      <c r="AT227" s="154" t="s">
        <v>145</v>
      </c>
      <c r="AU227" s="154" t="s">
        <v>87</v>
      </c>
      <c r="AY227" s="16" t="s">
        <v>143</v>
      </c>
      <c r="BE227" s="155">
        <f>IF(N227="základná",J227,0)</f>
        <v>0</v>
      </c>
      <c r="BF227" s="155">
        <f>IF(N227="znížená",J227,0)</f>
        <v>0</v>
      </c>
      <c r="BG227" s="155">
        <f>IF(N227="zákl. prenesená",J227,0)</f>
        <v>0</v>
      </c>
      <c r="BH227" s="155">
        <f>IF(N227="zníž. prenesená",J227,0)</f>
        <v>0</v>
      </c>
      <c r="BI227" s="155">
        <f>IF(N227="nulová",J227,0)</f>
        <v>0</v>
      </c>
      <c r="BJ227" s="16" t="s">
        <v>87</v>
      </c>
      <c r="BK227" s="155">
        <f>ROUND(I227*H227,2)</f>
        <v>0</v>
      </c>
      <c r="BL227" s="16" t="s">
        <v>149</v>
      </c>
      <c r="BM227" s="154" t="s">
        <v>353</v>
      </c>
    </row>
    <row r="228" spans="2:65" s="12" customFormat="1" ht="12">
      <c r="B228" s="156"/>
      <c r="D228" s="157" t="s">
        <v>167</v>
      </c>
      <c r="E228" s="158" t="s">
        <v>1</v>
      </c>
      <c r="F228" s="159" t="s">
        <v>354</v>
      </c>
      <c r="H228" s="158" t="s">
        <v>1</v>
      </c>
      <c r="I228" s="160"/>
      <c r="L228" s="156"/>
      <c r="M228" s="161"/>
      <c r="T228" s="162"/>
      <c r="AT228" s="158" t="s">
        <v>167</v>
      </c>
      <c r="AU228" s="158" t="s">
        <v>87</v>
      </c>
      <c r="AV228" s="12" t="s">
        <v>81</v>
      </c>
      <c r="AW228" s="12" t="s">
        <v>30</v>
      </c>
      <c r="AX228" s="12" t="s">
        <v>74</v>
      </c>
      <c r="AY228" s="158" t="s">
        <v>143</v>
      </c>
    </row>
    <row r="229" spans="2:65" s="13" customFormat="1" ht="12">
      <c r="B229" s="163"/>
      <c r="D229" s="157" t="s">
        <v>167</v>
      </c>
      <c r="E229" s="164" t="s">
        <v>1</v>
      </c>
      <c r="F229" s="165" t="s">
        <v>355</v>
      </c>
      <c r="H229" s="166">
        <v>0.14899999999999999</v>
      </c>
      <c r="I229" s="167"/>
      <c r="L229" s="163"/>
      <c r="M229" s="168"/>
      <c r="T229" s="169"/>
      <c r="AT229" s="164" t="s">
        <v>167</v>
      </c>
      <c r="AU229" s="164" t="s">
        <v>87</v>
      </c>
      <c r="AV229" s="13" t="s">
        <v>87</v>
      </c>
      <c r="AW229" s="13" t="s">
        <v>30</v>
      </c>
      <c r="AX229" s="13" t="s">
        <v>74</v>
      </c>
      <c r="AY229" s="164" t="s">
        <v>143</v>
      </c>
    </row>
    <row r="230" spans="2:65" s="14" customFormat="1" ht="12">
      <c r="B230" s="170"/>
      <c r="D230" s="157" t="s">
        <v>167</v>
      </c>
      <c r="E230" s="171" t="s">
        <v>1</v>
      </c>
      <c r="F230" s="172" t="s">
        <v>170</v>
      </c>
      <c r="H230" s="173">
        <v>0.14899999999999999</v>
      </c>
      <c r="I230" s="174"/>
      <c r="L230" s="170"/>
      <c r="M230" s="175"/>
      <c r="T230" s="176"/>
      <c r="AT230" s="171" t="s">
        <v>167</v>
      </c>
      <c r="AU230" s="171" t="s">
        <v>87</v>
      </c>
      <c r="AV230" s="14" t="s">
        <v>149</v>
      </c>
      <c r="AW230" s="14" t="s">
        <v>30</v>
      </c>
      <c r="AX230" s="14" t="s">
        <v>81</v>
      </c>
      <c r="AY230" s="171" t="s">
        <v>143</v>
      </c>
    </row>
    <row r="231" spans="2:65" s="1" customFormat="1" ht="24.25" customHeight="1">
      <c r="B231" s="31"/>
      <c r="C231" s="142" t="s">
        <v>356</v>
      </c>
      <c r="D231" s="142" t="s">
        <v>145</v>
      </c>
      <c r="E231" s="143" t="s">
        <v>357</v>
      </c>
      <c r="F231" s="144" t="s">
        <v>358</v>
      </c>
      <c r="G231" s="145" t="s">
        <v>161</v>
      </c>
      <c r="H231" s="146">
        <v>8.0640000000000001</v>
      </c>
      <c r="I231" s="147"/>
      <c r="J231" s="148">
        <f>ROUND(I231*H231,2)</f>
        <v>0</v>
      </c>
      <c r="K231" s="149"/>
      <c r="L231" s="31"/>
      <c r="M231" s="150" t="s">
        <v>1</v>
      </c>
      <c r="N231" s="151" t="s">
        <v>40</v>
      </c>
      <c r="P231" s="152">
        <f>O231*H231</f>
        <v>0</v>
      </c>
      <c r="Q231" s="152">
        <v>2.2151299999999998</v>
      </c>
      <c r="R231" s="152">
        <f>Q231*H231</f>
        <v>17.862808319999999</v>
      </c>
      <c r="S231" s="152">
        <v>0</v>
      </c>
      <c r="T231" s="153">
        <f>S231*H231</f>
        <v>0</v>
      </c>
      <c r="AR231" s="154" t="s">
        <v>149</v>
      </c>
      <c r="AT231" s="154" t="s">
        <v>145</v>
      </c>
      <c r="AU231" s="154" t="s">
        <v>87</v>
      </c>
      <c r="AY231" s="16" t="s">
        <v>143</v>
      </c>
      <c r="BE231" s="155">
        <f>IF(N231="základná",J231,0)</f>
        <v>0</v>
      </c>
      <c r="BF231" s="155">
        <f>IF(N231="znížená",J231,0)</f>
        <v>0</v>
      </c>
      <c r="BG231" s="155">
        <f>IF(N231="zákl. prenesená",J231,0)</f>
        <v>0</v>
      </c>
      <c r="BH231" s="155">
        <f>IF(N231="zníž. prenesená",J231,0)</f>
        <v>0</v>
      </c>
      <c r="BI231" s="155">
        <f>IF(N231="nulová",J231,0)</f>
        <v>0</v>
      </c>
      <c r="BJ231" s="16" t="s">
        <v>87</v>
      </c>
      <c r="BK231" s="155">
        <f>ROUND(I231*H231,2)</f>
        <v>0</v>
      </c>
      <c r="BL231" s="16" t="s">
        <v>149</v>
      </c>
      <c r="BM231" s="154" t="s">
        <v>359</v>
      </c>
    </row>
    <row r="232" spans="2:65" s="12" customFormat="1" ht="12">
      <c r="B232" s="156"/>
      <c r="D232" s="157" t="s">
        <v>167</v>
      </c>
      <c r="E232" s="158" t="s">
        <v>1</v>
      </c>
      <c r="F232" s="159" t="s">
        <v>168</v>
      </c>
      <c r="H232" s="158" t="s">
        <v>1</v>
      </c>
      <c r="I232" s="160"/>
      <c r="L232" s="156"/>
      <c r="M232" s="161"/>
      <c r="T232" s="162"/>
      <c r="AT232" s="158" t="s">
        <v>167</v>
      </c>
      <c r="AU232" s="158" t="s">
        <v>87</v>
      </c>
      <c r="AV232" s="12" t="s">
        <v>81</v>
      </c>
      <c r="AW232" s="12" t="s">
        <v>30</v>
      </c>
      <c r="AX232" s="12" t="s">
        <v>74</v>
      </c>
      <c r="AY232" s="158" t="s">
        <v>143</v>
      </c>
    </row>
    <row r="233" spans="2:65" s="13" customFormat="1" ht="12">
      <c r="B233" s="163"/>
      <c r="D233" s="157" t="s">
        <v>167</v>
      </c>
      <c r="E233" s="164" t="s">
        <v>1</v>
      </c>
      <c r="F233" s="165" t="s">
        <v>360</v>
      </c>
      <c r="H233" s="166">
        <v>8.0640000000000001</v>
      </c>
      <c r="I233" s="167"/>
      <c r="L233" s="163"/>
      <c r="M233" s="168"/>
      <c r="T233" s="169"/>
      <c r="AT233" s="164" t="s">
        <v>167</v>
      </c>
      <c r="AU233" s="164" t="s">
        <v>87</v>
      </c>
      <c r="AV233" s="13" t="s">
        <v>87</v>
      </c>
      <c r="AW233" s="13" t="s">
        <v>30</v>
      </c>
      <c r="AX233" s="13" t="s">
        <v>74</v>
      </c>
      <c r="AY233" s="164" t="s">
        <v>143</v>
      </c>
    </row>
    <row r="234" spans="2:65" s="14" customFormat="1" ht="12">
      <c r="B234" s="170"/>
      <c r="D234" s="157" t="s">
        <v>167</v>
      </c>
      <c r="E234" s="171" t="s">
        <v>1</v>
      </c>
      <c r="F234" s="172" t="s">
        <v>170</v>
      </c>
      <c r="H234" s="173">
        <v>8.0640000000000001</v>
      </c>
      <c r="I234" s="174"/>
      <c r="L234" s="170"/>
      <c r="M234" s="175"/>
      <c r="T234" s="176"/>
      <c r="AT234" s="171" t="s">
        <v>167</v>
      </c>
      <c r="AU234" s="171" t="s">
        <v>87</v>
      </c>
      <c r="AV234" s="14" t="s">
        <v>149</v>
      </c>
      <c r="AW234" s="14" t="s">
        <v>30</v>
      </c>
      <c r="AX234" s="14" t="s">
        <v>81</v>
      </c>
      <c r="AY234" s="171" t="s">
        <v>143</v>
      </c>
    </row>
    <row r="235" spans="2:65" s="1" customFormat="1" ht="16.5" customHeight="1">
      <c r="B235" s="31"/>
      <c r="C235" s="142" t="s">
        <v>361</v>
      </c>
      <c r="D235" s="142" t="s">
        <v>145</v>
      </c>
      <c r="E235" s="143" t="s">
        <v>362</v>
      </c>
      <c r="F235" s="144" t="s">
        <v>363</v>
      </c>
      <c r="G235" s="145" t="s">
        <v>174</v>
      </c>
      <c r="H235" s="146">
        <v>0.36299999999999999</v>
      </c>
      <c r="I235" s="147"/>
      <c r="J235" s="148">
        <f>ROUND(I235*H235,2)</f>
        <v>0</v>
      </c>
      <c r="K235" s="149"/>
      <c r="L235" s="31"/>
      <c r="M235" s="150" t="s">
        <v>1</v>
      </c>
      <c r="N235" s="151" t="s">
        <v>40</v>
      </c>
      <c r="P235" s="152">
        <f>O235*H235</f>
        <v>0</v>
      </c>
      <c r="Q235" s="152">
        <v>1.0189600000000001</v>
      </c>
      <c r="R235" s="152">
        <f>Q235*H235</f>
        <v>0.36988248000000001</v>
      </c>
      <c r="S235" s="152">
        <v>0</v>
      </c>
      <c r="T235" s="153">
        <f>S235*H235</f>
        <v>0</v>
      </c>
      <c r="AR235" s="154" t="s">
        <v>149</v>
      </c>
      <c r="AT235" s="154" t="s">
        <v>145</v>
      </c>
      <c r="AU235" s="154" t="s">
        <v>87</v>
      </c>
      <c r="AY235" s="16" t="s">
        <v>143</v>
      </c>
      <c r="BE235" s="155">
        <f>IF(N235="základná",J235,0)</f>
        <v>0</v>
      </c>
      <c r="BF235" s="155">
        <f>IF(N235="znížená",J235,0)</f>
        <v>0</v>
      </c>
      <c r="BG235" s="155">
        <f>IF(N235="zákl. prenesená",J235,0)</f>
        <v>0</v>
      </c>
      <c r="BH235" s="155">
        <f>IF(N235="zníž. prenesená",J235,0)</f>
        <v>0</v>
      </c>
      <c r="BI235" s="155">
        <f>IF(N235="nulová",J235,0)</f>
        <v>0</v>
      </c>
      <c r="BJ235" s="16" t="s">
        <v>87</v>
      </c>
      <c r="BK235" s="155">
        <f>ROUND(I235*H235,2)</f>
        <v>0</v>
      </c>
      <c r="BL235" s="16" t="s">
        <v>149</v>
      </c>
      <c r="BM235" s="154" t="s">
        <v>364</v>
      </c>
    </row>
    <row r="236" spans="2:65" s="12" customFormat="1" ht="12">
      <c r="B236" s="156"/>
      <c r="D236" s="157" t="s">
        <v>167</v>
      </c>
      <c r="E236" s="158" t="s">
        <v>1</v>
      </c>
      <c r="F236" s="159" t="s">
        <v>365</v>
      </c>
      <c r="H236" s="158" t="s">
        <v>1</v>
      </c>
      <c r="I236" s="160"/>
      <c r="L236" s="156"/>
      <c r="M236" s="161"/>
      <c r="T236" s="162"/>
      <c r="AT236" s="158" t="s">
        <v>167</v>
      </c>
      <c r="AU236" s="158" t="s">
        <v>87</v>
      </c>
      <c r="AV236" s="12" t="s">
        <v>81</v>
      </c>
      <c r="AW236" s="12" t="s">
        <v>30</v>
      </c>
      <c r="AX236" s="12" t="s">
        <v>74</v>
      </c>
      <c r="AY236" s="158" t="s">
        <v>143</v>
      </c>
    </row>
    <row r="237" spans="2:65" s="13" customFormat="1" ht="12">
      <c r="B237" s="163"/>
      <c r="D237" s="157" t="s">
        <v>167</v>
      </c>
      <c r="E237" s="164" t="s">
        <v>1</v>
      </c>
      <c r="F237" s="165" t="s">
        <v>366</v>
      </c>
      <c r="H237" s="166">
        <v>0.36299999999999999</v>
      </c>
      <c r="I237" s="167"/>
      <c r="L237" s="163"/>
      <c r="M237" s="168"/>
      <c r="T237" s="169"/>
      <c r="AT237" s="164" t="s">
        <v>167</v>
      </c>
      <c r="AU237" s="164" t="s">
        <v>87</v>
      </c>
      <c r="AV237" s="13" t="s">
        <v>87</v>
      </c>
      <c r="AW237" s="13" t="s">
        <v>30</v>
      </c>
      <c r="AX237" s="13" t="s">
        <v>74</v>
      </c>
      <c r="AY237" s="164" t="s">
        <v>143</v>
      </c>
    </row>
    <row r="238" spans="2:65" s="14" customFormat="1" ht="12">
      <c r="B238" s="170"/>
      <c r="D238" s="157" t="s">
        <v>167</v>
      </c>
      <c r="E238" s="171" t="s">
        <v>1</v>
      </c>
      <c r="F238" s="172" t="s">
        <v>170</v>
      </c>
      <c r="H238" s="173">
        <v>0.36299999999999999</v>
      </c>
      <c r="I238" s="174"/>
      <c r="L238" s="170"/>
      <c r="M238" s="175"/>
      <c r="T238" s="176"/>
      <c r="AT238" s="171" t="s">
        <v>167</v>
      </c>
      <c r="AU238" s="171" t="s">
        <v>87</v>
      </c>
      <c r="AV238" s="14" t="s">
        <v>149</v>
      </c>
      <c r="AW238" s="14" t="s">
        <v>30</v>
      </c>
      <c r="AX238" s="14" t="s">
        <v>81</v>
      </c>
      <c r="AY238" s="171" t="s">
        <v>143</v>
      </c>
    </row>
    <row r="239" spans="2:65" s="11" customFormat="1" ht="22.75" customHeight="1">
      <c r="B239" s="130"/>
      <c r="D239" s="131" t="s">
        <v>73</v>
      </c>
      <c r="E239" s="140" t="s">
        <v>102</v>
      </c>
      <c r="F239" s="140" t="s">
        <v>367</v>
      </c>
      <c r="I239" s="133"/>
      <c r="J239" s="141">
        <f>BK239</f>
        <v>0</v>
      </c>
      <c r="L239" s="130"/>
      <c r="M239" s="135"/>
      <c r="P239" s="136">
        <f>SUM(P240:P283)</f>
        <v>0</v>
      </c>
      <c r="R239" s="136">
        <f>SUM(R240:R283)</f>
        <v>106.59456621999999</v>
      </c>
      <c r="T239" s="137">
        <f>SUM(T240:T283)</f>
        <v>0</v>
      </c>
      <c r="AR239" s="131" t="s">
        <v>81</v>
      </c>
      <c r="AT239" s="138" t="s">
        <v>73</v>
      </c>
      <c r="AU239" s="138" t="s">
        <v>81</v>
      </c>
      <c r="AY239" s="131" t="s">
        <v>143</v>
      </c>
      <c r="BK239" s="139">
        <f>SUM(BK240:BK283)</f>
        <v>0</v>
      </c>
    </row>
    <row r="240" spans="2:65" s="1" customFormat="1" ht="33" customHeight="1">
      <c r="B240" s="31"/>
      <c r="C240" s="142" t="s">
        <v>368</v>
      </c>
      <c r="D240" s="142" t="s">
        <v>145</v>
      </c>
      <c r="E240" s="143" t="s">
        <v>369</v>
      </c>
      <c r="F240" s="144" t="s">
        <v>370</v>
      </c>
      <c r="G240" s="145" t="s">
        <v>161</v>
      </c>
      <c r="H240" s="146">
        <v>107.196</v>
      </c>
      <c r="I240" s="147"/>
      <c r="J240" s="148">
        <f>ROUND(I240*H240,2)</f>
        <v>0</v>
      </c>
      <c r="K240" s="149"/>
      <c r="L240" s="31"/>
      <c r="M240" s="150" t="s">
        <v>1</v>
      </c>
      <c r="N240" s="151" t="s">
        <v>40</v>
      </c>
      <c r="P240" s="152">
        <f>O240*H240</f>
        <v>0</v>
      </c>
      <c r="Q240" s="152">
        <v>0.82155999999999996</v>
      </c>
      <c r="R240" s="152">
        <f>Q240*H240</f>
        <v>88.067945760000001</v>
      </c>
      <c r="S240" s="152">
        <v>0</v>
      </c>
      <c r="T240" s="153">
        <f>S240*H240</f>
        <v>0</v>
      </c>
      <c r="AR240" s="154" t="s">
        <v>149</v>
      </c>
      <c r="AT240" s="154" t="s">
        <v>145</v>
      </c>
      <c r="AU240" s="154" t="s">
        <v>87</v>
      </c>
      <c r="AY240" s="16" t="s">
        <v>143</v>
      </c>
      <c r="BE240" s="155">
        <f>IF(N240="základná",J240,0)</f>
        <v>0</v>
      </c>
      <c r="BF240" s="155">
        <f>IF(N240="znížená",J240,0)</f>
        <v>0</v>
      </c>
      <c r="BG240" s="155">
        <f>IF(N240="zákl. prenesená",J240,0)</f>
        <v>0</v>
      </c>
      <c r="BH240" s="155">
        <f>IF(N240="zníž. prenesená",J240,0)</f>
        <v>0</v>
      </c>
      <c r="BI240" s="155">
        <f>IF(N240="nulová",J240,0)</f>
        <v>0</v>
      </c>
      <c r="BJ240" s="16" t="s">
        <v>87</v>
      </c>
      <c r="BK240" s="155">
        <f>ROUND(I240*H240,2)</f>
        <v>0</v>
      </c>
      <c r="BL240" s="16" t="s">
        <v>149</v>
      </c>
      <c r="BM240" s="154" t="s">
        <v>371</v>
      </c>
    </row>
    <row r="241" spans="2:65" s="12" customFormat="1" ht="12">
      <c r="B241" s="156"/>
      <c r="D241" s="157" t="s">
        <v>167</v>
      </c>
      <c r="E241" s="158" t="s">
        <v>1</v>
      </c>
      <c r="F241" s="159" t="s">
        <v>372</v>
      </c>
      <c r="H241" s="158" t="s">
        <v>1</v>
      </c>
      <c r="I241" s="160"/>
      <c r="L241" s="156"/>
      <c r="M241" s="161"/>
      <c r="T241" s="162"/>
      <c r="AT241" s="158" t="s">
        <v>167</v>
      </c>
      <c r="AU241" s="158" t="s">
        <v>87</v>
      </c>
      <c r="AV241" s="12" t="s">
        <v>81</v>
      </c>
      <c r="AW241" s="12" t="s">
        <v>30</v>
      </c>
      <c r="AX241" s="12" t="s">
        <v>74</v>
      </c>
      <c r="AY241" s="158" t="s">
        <v>143</v>
      </c>
    </row>
    <row r="242" spans="2:65" s="13" customFormat="1" ht="12">
      <c r="B242" s="163"/>
      <c r="D242" s="157" t="s">
        <v>167</v>
      </c>
      <c r="E242" s="164" t="s">
        <v>1</v>
      </c>
      <c r="F242" s="165" t="s">
        <v>373</v>
      </c>
      <c r="H242" s="166">
        <v>57.351999999999997</v>
      </c>
      <c r="I242" s="167"/>
      <c r="L242" s="163"/>
      <c r="M242" s="168"/>
      <c r="T242" s="169"/>
      <c r="AT242" s="164" t="s">
        <v>167</v>
      </c>
      <c r="AU242" s="164" t="s">
        <v>87</v>
      </c>
      <c r="AV242" s="13" t="s">
        <v>87</v>
      </c>
      <c r="AW242" s="13" t="s">
        <v>30</v>
      </c>
      <c r="AX242" s="13" t="s">
        <v>74</v>
      </c>
      <c r="AY242" s="164" t="s">
        <v>143</v>
      </c>
    </row>
    <row r="243" spans="2:65" s="13" customFormat="1" ht="12">
      <c r="B243" s="163"/>
      <c r="D243" s="157" t="s">
        <v>167</v>
      </c>
      <c r="E243" s="164" t="s">
        <v>1</v>
      </c>
      <c r="F243" s="165" t="s">
        <v>374</v>
      </c>
      <c r="H243" s="166">
        <v>12.38</v>
      </c>
      <c r="I243" s="167"/>
      <c r="L243" s="163"/>
      <c r="M243" s="168"/>
      <c r="T243" s="169"/>
      <c r="AT243" s="164" t="s">
        <v>167</v>
      </c>
      <c r="AU243" s="164" t="s">
        <v>87</v>
      </c>
      <c r="AV243" s="13" t="s">
        <v>87</v>
      </c>
      <c r="AW243" s="13" t="s">
        <v>30</v>
      </c>
      <c r="AX243" s="13" t="s">
        <v>74</v>
      </c>
      <c r="AY243" s="164" t="s">
        <v>143</v>
      </c>
    </row>
    <row r="244" spans="2:65" s="13" customFormat="1" ht="36">
      <c r="B244" s="163"/>
      <c r="D244" s="157" t="s">
        <v>167</v>
      </c>
      <c r="E244" s="164" t="s">
        <v>1</v>
      </c>
      <c r="F244" s="165" t="s">
        <v>375</v>
      </c>
      <c r="H244" s="166">
        <v>-11.505000000000001</v>
      </c>
      <c r="I244" s="167"/>
      <c r="L244" s="163"/>
      <c r="M244" s="168"/>
      <c r="T244" s="169"/>
      <c r="AT244" s="164" t="s">
        <v>167</v>
      </c>
      <c r="AU244" s="164" t="s">
        <v>87</v>
      </c>
      <c r="AV244" s="13" t="s">
        <v>87</v>
      </c>
      <c r="AW244" s="13" t="s">
        <v>30</v>
      </c>
      <c r="AX244" s="13" t="s">
        <v>74</v>
      </c>
      <c r="AY244" s="164" t="s">
        <v>143</v>
      </c>
    </row>
    <row r="245" spans="2:65" s="13" customFormat="1" ht="12">
      <c r="B245" s="163"/>
      <c r="D245" s="157" t="s">
        <v>167</v>
      </c>
      <c r="E245" s="164" t="s">
        <v>1</v>
      </c>
      <c r="F245" s="165" t="s">
        <v>376</v>
      </c>
      <c r="H245" s="166">
        <v>31.146999999999998</v>
      </c>
      <c r="I245" s="167"/>
      <c r="L245" s="163"/>
      <c r="M245" s="168"/>
      <c r="T245" s="169"/>
      <c r="AT245" s="164" t="s">
        <v>167</v>
      </c>
      <c r="AU245" s="164" t="s">
        <v>87</v>
      </c>
      <c r="AV245" s="13" t="s">
        <v>87</v>
      </c>
      <c r="AW245" s="13" t="s">
        <v>30</v>
      </c>
      <c r="AX245" s="13" t="s">
        <v>74</v>
      </c>
      <c r="AY245" s="164" t="s">
        <v>143</v>
      </c>
    </row>
    <row r="246" spans="2:65" s="13" customFormat="1" ht="12">
      <c r="B246" s="163"/>
      <c r="D246" s="157" t="s">
        <v>167</v>
      </c>
      <c r="E246" s="164" t="s">
        <v>1</v>
      </c>
      <c r="F246" s="165" t="s">
        <v>377</v>
      </c>
      <c r="H246" s="166">
        <v>4.6779999999999999</v>
      </c>
      <c r="I246" s="167"/>
      <c r="L246" s="163"/>
      <c r="M246" s="168"/>
      <c r="T246" s="169"/>
      <c r="AT246" s="164" t="s">
        <v>167</v>
      </c>
      <c r="AU246" s="164" t="s">
        <v>87</v>
      </c>
      <c r="AV246" s="13" t="s">
        <v>87</v>
      </c>
      <c r="AW246" s="13" t="s">
        <v>30</v>
      </c>
      <c r="AX246" s="13" t="s">
        <v>74</v>
      </c>
      <c r="AY246" s="164" t="s">
        <v>143</v>
      </c>
    </row>
    <row r="247" spans="2:65" s="13" customFormat="1" ht="12">
      <c r="B247" s="163"/>
      <c r="D247" s="157" t="s">
        <v>167</v>
      </c>
      <c r="E247" s="164" t="s">
        <v>1</v>
      </c>
      <c r="F247" s="165" t="s">
        <v>378</v>
      </c>
      <c r="H247" s="166">
        <v>17.988</v>
      </c>
      <c r="I247" s="167"/>
      <c r="L247" s="163"/>
      <c r="M247" s="168"/>
      <c r="T247" s="169"/>
      <c r="AT247" s="164" t="s">
        <v>167</v>
      </c>
      <c r="AU247" s="164" t="s">
        <v>87</v>
      </c>
      <c r="AV247" s="13" t="s">
        <v>87</v>
      </c>
      <c r="AW247" s="13" t="s">
        <v>30</v>
      </c>
      <c r="AX247" s="13" t="s">
        <v>74</v>
      </c>
      <c r="AY247" s="164" t="s">
        <v>143</v>
      </c>
    </row>
    <row r="248" spans="2:65" s="13" customFormat="1" ht="12">
      <c r="B248" s="163"/>
      <c r="D248" s="157" t="s">
        <v>167</v>
      </c>
      <c r="E248" s="164" t="s">
        <v>1</v>
      </c>
      <c r="F248" s="165" t="s">
        <v>379</v>
      </c>
      <c r="H248" s="166">
        <v>-4.3639999999999999</v>
      </c>
      <c r="I248" s="167"/>
      <c r="L248" s="163"/>
      <c r="M248" s="168"/>
      <c r="T248" s="169"/>
      <c r="AT248" s="164" t="s">
        <v>167</v>
      </c>
      <c r="AU248" s="164" t="s">
        <v>87</v>
      </c>
      <c r="AV248" s="13" t="s">
        <v>87</v>
      </c>
      <c r="AW248" s="13" t="s">
        <v>30</v>
      </c>
      <c r="AX248" s="13" t="s">
        <v>74</v>
      </c>
      <c r="AY248" s="164" t="s">
        <v>143</v>
      </c>
    </row>
    <row r="249" spans="2:65" s="13" customFormat="1" ht="12">
      <c r="B249" s="163"/>
      <c r="D249" s="157" t="s">
        <v>167</v>
      </c>
      <c r="E249" s="164" t="s">
        <v>1</v>
      </c>
      <c r="F249" s="165" t="s">
        <v>380</v>
      </c>
      <c r="H249" s="166">
        <v>3.44</v>
      </c>
      <c r="I249" s="167"/>
      <c r="L249" s="163"/>
      <c r="M249" s="168"/>
      <c r="T249" s="169"/>
      <c r="AT249" s="164" t="s">
        <v>167</v>
      </c>
      <c r="AU249" s="164" t="s">
        <v>87</v>
      </c>
      <c r="AV249" s="13" t="s">
        <v>87</v>
      </c>
      <c r="AW249" s="13" t="s">
        <v>30</v>
      </c>
      <c r="AX249" s="13" t="s">
        <v>74</v>
      </c>
      <c r="AY249" s="164" t="s">
        <v>143</v>
      </c>
    </row>
    <row r="250" spans="2:65" s="13" customFormat="1" ht="12">
      <c r="B250" s="163"/>
      <c r="D250" s="157" t="s">
        <v>167</v>
      </c>
      <c r="E250" s="164" t="s">
        <v>1</v>
      </c>
      <c r="F250" s="165" t="s">
        <v>381</v>
      </c>
      <c r="H250" s="166">
        <v>-3.2250000000000001</v>
      </c>
      <c r="I250" s="167"/>
      <c r="L250" s="163"/>
      <c r="M250" s="168"/>
      <c r="T250" s="169"/>
      <c r="AT250" s="164" t="s">
        <v>167</v>
      </c>
      <c r="AU250" s="164" t="s">
        <v>87</v>
      </c>
      <c r="AV250" s="13" t="s">
        <v>87</v>
      </c>
      <c r="AW250" s="13" t="s">
        <v>30</v>
      </c>
      <c r="AX250" s="13" t="s">
        <v>74</v>
      </c>
      <c r="AY250" s="164" t="s">
        <v>143</v>
      </c>
    </row>
    <row r="251" spans="2:65" s="13" customFormat="1" ht="12">
      <c r="B251" s="163"/>
      <c r="D251" s="157" t="s">
        <v>167</v>
      </c>
      <c r="E251" s="164" t="s">
        <v>1</v>
      </c>
      <c r="F251" s="165" t="s">
        <v>382</v>
      </c>
      <c r="H251" s="166">
        <v>-0.69499999999999995</v>
      </c>
      <c r="I251" s="167"/>
      <c r="L251" s="163"/>
      <c r="M251" s="168"/>
      <c r="T251" s="169"/>
      <c r="AT251" s="164" t="s">
        <v>167</v>
      </c>
      <c r="AU251" s="164" t="s">
        <v>87</v>
      </c>
      <c r="AV251" s="13" t="s">
        <v>87</v>
      </c>
      <c r="AW251" s="13" t="s">
        <v>30</v>
      </c>
      <c r="AX251" s="13" t="s">
        <v>74</v>
      </c>
      <c r="AY251" s="164" t="s">
        <v>143</v>
      </c>
    </row>
    <row r="252" spans="2:65" s="14" customFormat="1" ht="12">
      <c r="B252" s="170"/>
      <c r="D252" s="157" t="s">
        <v>167</v>
      </c>
      <c r="E252" s="171" t="s">
        <v>1</v>
      </c>
      <c r="F252" s="172" t="s">
        <v>170</v>
      </c>
      <c r="H252" s="173">
        <v>107.196</v>
      </c>
      <c r="I252" s="174"/>
      <c r="L252" s="170"/>
      <c r="M252" s="175"/>
      <c r="T252" s="176"/>
      <c r="AT252" s="171" t="s">
        <v>167</v>
      </c>
      <c r="AU252" s="171" t="s">
        <v>87</v>
      </c>
      <c r="AV252" s="14" t="s">
        <v>149</v>
      </c>
      <c r="AW252" s="14" t="s">
        <v>30</v>
      </c>
      <c r="AX252" s="14" t="s">
        <v>81</v>
      </c>
      <c r="AY252" s="171" t="s">
        <v>143</v>
      </c>
    </row>
    <row r="253" spans="2:65" s="1" customFormat="1" ht="24.25" customHeight="1">
      <c r="B253" s="31"/>
      <c r="C253" s="142" t="s">
        <v>383</v>
      </c>
      <c r="D253" s="142" t="s">
        <v>145</v>
      </c>
      <c r="E253" s="143" t="s">
        <v>384</v>
      </c>
      <c r="F253" s="144" t="s">
        <v>385</v>
      </c>
      <c r="G253" s="145" t="s">
        <v>196</v>
      </c>
      <c r="H253" s="146">
        <v>8</v>
      </c>
      <c r="I253" s="147"/>
      <c r="J253" s="148">
        <f>ROUND(I253*H253,2)</f>
        <v>0</v>
      </c>
      <c r="K253" s="149"/>
      <c r="L253" s="31"/>
      <c r="M253" s="150" t="s">
        <v>1</v>
      </c>
      <c r="N253" s="151" t="s">
        <v>40</v>
      </c>
      <c r="P253" s="152">
        <f>O253*H253</f>
        <v>0</v>
      </c>
      <c r="Q253" s="152">
        <v>3.1926040000000003E-2</v>
      </c>
      <c r="R253" s="152">
        <f>Q253*H253</f>
        <v>0.25540832000000002</v>
      </c>
      <c r="S253" s="152">
        <v>0</v>
      </c>
      <c r="T253" s="153">
        <f>S253*H253</f>
        <v>0</v>
      </c>
      <c r="AR253" s="154" t="s">
        <v>149</v>
      </c>
      <c r="AT253" s="154" t="s">
        <v>145</v>
      </c>
      <c r="AU253" s="154" t="s">
        <v>87</v>
      </c>
      <c r="AY253" s="16" t="s">
        <v>143</v>
      </c>
      <c r="BE253" s="155">
        <f>IF(N253="základná",J253,0)</f>
        <v>0</v>
      </c>
      <c r="BF253" s="155">
        <f>IF(N253="znížená",J253,0)</f>
        <v>0</v>
      </c>
      <c r="BG253" s="155">
        <f>IF(N253="zákl. prenesená",J253,0)</f>
        <v>0</v>
      </c>
      <c r="BH253" s="155">
        <f>IF(N253="zníž. prenesená",J253,0)</f>
        <v>0</v>
      </c>
      <c r="BI253" s="155">
        <f>IF(N253="nulová",J253,0)</f>
        <v>0</v>
      </c>
      <c r="BJ253" s="16" t="s">
        <v>87</v>
      </c>
      <c r="BK253" s="155">
        <f>ROUND(I253*H253,2)</f>
        <v>0</v>
      </c>
      <c r="BL253" s="16" t="s">
        <v>149</v>
      </c>
      <c r="BM253" s="154" t="s">
        <v>386</v>
      </c>
    </row>
    <row r="254" spans="2:65" s="1" customFormat="1" ht="24.25" customHeight="1">
      <c r="B254" s="31"/>
      <c r="C254" s="142" t="s">
        <v>387</v>
      </c>
      <c r="D254" s="142" t="s">
        <v>145</v>
      </c>
      <c r="E254" s="143" t="s">
        <v>388</v>
      </c>
      <c r="F254" s="144" t="s">
        <v>389</v>
      </c>
      <c r="G254" s="145" t="s">
        <v>196</v>
      </c>
      <c r="H254" s="146">
        <v>4</v>
      </c>
      <c r="I254" s="147"/>
      <c r="J254" s="148">
        <f>ROUND(I254*H254,2)</f>
        <v>0</v>
      </c>
      <c r="K254" s="149"/>
      <c r="L254" s="31"/>
      <c r="M254" s="150" t="s">
        <v>1</v>
      </c>
      <c r="N254" s="151" t="s">
        <v>40</v>
      </c>
      <c r="P254" s="152">
        <f>O254*H254</f>
        <v>0</v>
      </c>
      <c r="Q254" s="152">
        <v>9.6189999999999998E-2</v>
      </c>
      <c r="R254" s="152">
        <f>Q254*H254</f>
        <v>0.38475999999999999</v>
      </c>
      <c r="S254" s="152">
        <v>0</v>
      </c>
      <c r="T254" s="153">
        <f>S254*H254</f>
        <v>0</v>
      </c>
      <c r="AR254" s="154" t="s">
        <v>149</v>
      </c>
      <c r="AT254" s="154" t="s">
        <v>145</v>
      </c>
      <c r="AU254" s="154" t="s">
        <v>87</v>
      </c>
      <c r="AY254" s="16" t="s">
        <v>143</v>
      </c>
      <c r="BE254" s="155">
        <f>IF(N254="základná",J254,0)</f>
        <v>0</v>
      </c>
      <c r="BF254" s="155">
        <f>IF(N254="znížená",J254,0)</f>
        <v>0</v>
      </c>
      <c r="BG254" s="155">
        <f>IF(N254="zákl. prenesená",J254,0)</f>
        <v>0</v>
      </c>
      <c r="BH254" s="155">
        <f>IF(N254="zníž. prenesená",J254,0)</f>
        <v>0</v>
      </c>
      <c r="BI254" s="155">
        <f>IF(N254="nulová",J254,0)</f>
        <v>0</v>
      </c>
      <c r="BJ254" s="16" t="s">
        <v>87</v>
      </c>
      <c r="BK254" s="155">
        <f>ROUND(I254*H254,2)</f>
        <v>0</v>
      </c>
      <c r="BL254" s="16" t="s">
        <v>149</v>
      </c>
      <c r="BM254" s="154" t="s">
        <v>390</v>
      </c>
    </row>
    <row r="255" spans="2:65" s="1" customFormat="1" ht="24.25" customHeight="1">
      <c r="B255" s="31"/>
      <c r="C255" s="142" t="s">
        <v>391</v>
      </c>
      <c r="D255" s="142" t="s">
        <v>145</v>
      </c>
      <c r="E255" s="143" t="s">
        <v>392</v>
      </c>
      <c r="F255" s="144" t="s">
        <v>393</v>
      </c>
      <c r="G255" s="145" t="s">
        <v>196</v>
      </c>
      <c r="H255" s="146">
        <v>1</v>
      </c>
      <c r="I255" s="147"/>
      <c r="J255" s="148">
        <f>ROUND(I255*H255,2)</f>
        <v>0</v>
      </c>
      <c r="K255" s="149"/>
      <c r="L255" s="31"/>
      <c r="M255" s="150" t="s">
        <v>1</v>
      </c>
      <c r="N255" s="151" t="s">
        <v>40</v>
      </c>
      <c r="P255" s="152">
        <f>O255*H255</f>
        <v>0</v>
      </c>
      <c r="Q255" s="152">
        <v>0.12789</v>
      </c>
      <c r="R255" s="152">
        <f>Q255*H255</f>
        <v>0.12789</v>
      </c>
      <c r="S255" s="152">
        <v>0</v>
      </c>
      <c r="T255" s="153">
        <f>S255*H255</f>
        <v>0</v>
      </c>
      <c r="AR255" s="154" t="s">
        <v>149</v>
      </c>
      <c r="AT255" s="154" t="s">
        <v>145</v>
      </c>
      <c r="AU255" s="154" t="s">
        <v>87</v>
      </c>
      <c r="AY255" s="16" t="s">
        <v>143</v>
      </c>
      <c r="BE255" s="155">
        <f>IF(N255="základná",J255,0)</f>
        <v>0</v>
      </c>
      <c r="BF255" s="155">
        <f>IF(N255="znížená",J255,0)</f>
        <v>0</v>
      </c>
      <c r="BG255" s="155">
        <f>IF(N255="zákl. prenesená",J255,0)</f>
        <v>0</v>
      </c>
      <c r="BH255" s="155">
        <f>IF(N255="zníž. prenesená",J255,0)</f>
        <v>0</v>
      </c>
      <c r="BI255" s="155">
        <f>IF(N255="nulová",J255,0)</f>
        <v>0</v>
      </c>
      <c r="BJ255" s="16" t="s">
        <v>87</v>
      </c>
      <c r="BK255" s="155">
        <f>ROUND(I255*H255,2)</f>
        <v>0</v>
      </c>
      <c r="BL255" s="16" t="s">
        <v>149</v>
      </c>
      <c r="BM255" s="154" t="s">
        <v>394</v>
      </c>
    </row>
    <row r="256" spans="2:65" s="1" customFormat="1" ht="24.25" customHeight="1">
      <c r="B256" s="31"/>
      <c r="C256" s="142" t="s">
        <v>395</v>
      </c>
      <c r="D256" s="142" t="s">
        <v>145</v>
      </c>
      <c r="E256" s="143" t="s">
        <v>396</v>
      </c>
      <c r="F256" s="144" t="s">
        <v>397</v>
      </c>
      <c r="G256" s="145" t="s">
        <v>196</v>
      </c>
      <c r="H256" s="146">
        <v>14</v>
      </c>
      <c r="I256" s="147"/>
      <c r="J256" s="148">
        <f>ROUND(I256*H256,2)</f>
        <v>0</v>
      </c>
      <c r="K256" s="149"/>
      <c r="L256" s="31"/>
      <c r="M256" s="150" t="s">
        <v>1</v>
      </c>
      <c r="N256" s="151" t="s">
        <v>40</v>
      </c>
      <c r="P256" s="152">
        <f>O256*H256</f>
        <v>0</v>
      </c>
      <c r="Q256" s="152">
        <v>0.15951000000000001</v>
      </c>
      <c r="R256" s="152">
        <f>Q256*H256</f>
        <v>2.2331400000000001</v>
      </c>
      <c r="S256" s="152">
        <v>0</v>
      </c>
      <c r="T256" s="153">
        <f>S256*H256</f>
        <v>0</v>
      </c>
      <c r="AR256" s="154" t="s">
        <v>149</v>
      </c>
      <c r="AT256" s="154" t="s">
        <v>145</v>
      </c>
      <c r="AU256" s="154" t="s">
        <v>87</v>
      </c>
      <c r="AY256" s="16" t="s">
        <v>143</v>
      </c>
      <c r="BE256" s="155">
        <f>IF(N256="základná",J256,0)</f>
        <v>0</v>
      </c>
      <c r="BF256" s="155">
        <f>IF(N256="znížená",J256,0)</f>
        <v>0</v>
      </c>
      <c r="BG256" s="155">
        <f>IF(N256="zákl. prenesená",J256,0)</f>
        <v>0</v>
      </c>
      <c r="BH256" s="155">
        <f>IF(N256="zníž. prenesená",J256,0)</f>
        <v>0</v>
      </c>
      <c r="BI256" s="155">
        <f>IF(N256="nulová",J256,0)</f>
        <v>0</v>
      </c>
      <c r="BJ256" s="16" t="s">
        <v>87</v>
      </c>
      <c r="BK256" s="155">
        <f>ROUND(I256*H256,2)</f>
        <v>0</v>
      </c>
      <c r="BL256" s="16" t="s">
        <v>149</v>
      </c>
      <c r="BM256" s="154" t="s">
        <v>398</v>
      </c>
    </row>
    <row r="257" spans="2:65" s="1" customFormat="1" ht="21.75" customHeight="1">
      <c r="B257" s="31"/>
      <c r="C257" s="142" t="s">
        <v>399</v>
      </c>
      <c r="D257" s="142" t="s">
        <v>145</v>
      </c>
      <c r="E257" s="143" t="s">
        <v>400</v>
      </c>
      <c r="F257" s="144" t="s">
        <v>401</v>
      </c>
      <c r="G257" s="145" t="s">
        <v>161</v>
      </c>
      <c r="H257" s="146">
        <v>0.69499999999999995</v>
      </c>
      <c r="I257" s="147"/>
      <c r="J257" s="148">
        <f>ROUND(I257*H257,2)</f>
        <v>0</v>
      </c>
      <c r="K257" s="149"/>
      <c r="L257" s="31"/>
      <c r="M257" s="150" t="s">
        <v>1</v>
      </c>
      <c r="N257" s="151" t="s">
        <v>40</v>
      </c>
      <c r="P257" s="152">
        <f>O257*H257</f>
        <v>0</v>
      </c>
      <c r="Q257" s="152">
        <v>2.4160300000000001</v>
      </c>
      <c r="R257" s="152">
        <f>Q257*H257</f>
        <v>1.67914085</v>
      </c>
      <c r="S257" s="152">
        <v>0</v>
      </c>
      <c r="T257" s="153">
        <f>S257*H257</f>
        <v>0</v>
      </c>
      <c r="AR257" s="154" t="s">
        <v>149</v>
      </c>
      <c r="AT257" s="154" t="s">
        <v>145</v>
      </c>
      <c r="AU257" s="154" t="s">
        <v>87</v>
      </c>
      <c r="AY257" s="16" t="s">
        <v>143</v>
      </c>
      <c r="BE257" s="155">
        <f>IF(N257="základná",J257,0)</f>
        <v>0</v>
      </c>
      <c r="BF257" s="155">
        <f>IF(N257="znížená",J257,0)</f>
        <v>0</v>
      </c>
      <c r="BG257" s="155">
        <f>IF(N257="zákl. prenesená",J257,0)</f>
        <v>0</v>
      </c>
      <c r="BH257" s="155">
        <f>IF(N257="zníž. prenesená",J257,0)</f>
        <v>0</v>
      </c>
      <c r="BI257" s="155">
        <f>IF(N257="nulová",J257,0)</f>
        <v>0</v>
      </c>
      <c r="BJ257" s="16" t="s">
        <v>87</v>
      </c>
      <c r="BK257" s="155">
        <f>ROUND(I257*H257,2)</f>
        <v>0</v>
      </c>
      <c r="BL257" s="16" t="s">
        <v>149</v>
      </c>
      <c r="BM257" s="154" t="s">
        <v>402</v>
      </c>
    </row>
    <row r="258" spans="2:65" s="12" customFormat="1" ht="12">
      <c r="B258" s="156"/>
      <c r="D258" s="157" t="s">
        <v>167</v>
      </c>
      <c r="E258" s="158" t="s">
        <v>1</v>
      </c>
      <c r="F258" s="159" t="s">
        <v>168</v>
      </c>
      <c r="H258" s="158" t="s">
        <v>1</v>
      </c>
      <c r="I258" s="160"/>
      <c r="L258" s="156"/>
      <c r="M258" s="161"/>
      <c r="T258" s="162"/>
      <c r="AT258" s="158" t="s">
        <v>167</v>
      </c>
      <c r="AU258" s="158" t="s">
        <v>87</v>
      </c>
      <c r="AV258" s="12" t="s">
        <v>81</v>
      </c>
      <c r="AW258" s="12" t="s">
        <v>30</v>
      </c>
      <c r="AX258" s="12" t="s">
        <v>74</v>
      </c>
      <c r="AY258" s="158" t="s">
        <v>143</v>
      </c>
    </row>
    <row r="259" spans="2:65" s="13" customFormat="1" ht="12">
      <c r="B259" s="163"/>
      <c r="D259" s="157" t="s">
        <v>167</v>
      </c>
      <c r="E259" s="164" t="s">
        <v>1</v>
      </c>
      <c r="F259" s="165" t="s">
        <v>403</v>
      </c>
      <c r="H259" s="166">
        <v>0.69499999999999995</v>
      </c>
      <c r="I259" s="167"/>
      <c r="L259" s="163"/>
      <c r="M259" s="168"/>
      <c r="T259" s="169"/>
      <c r="AT259" s="164" t="s">
        <v>167</v>
      </c>
      <c r="AU259" s="164" t="s">
        <v>87</v>
      </c>
      <c r="AV259" s="13" t="s">
        <v>87</v>
      </c>
      <c r="AW259" s="13" t="s">
        <v>30</v>
      </c>
      <c r="AX259" s="13" t="s">
        <v>74</v>
      </c>
      <c r="AY259" s="164" t="s">
        <v>143</v>
      </c>
    </row>
    <row r="260" spans="2:65" s="14" customFormat="1" ht="12">
      <c r="B260" s="170"/>
      <c r="D260" s="157" t="s">
        <v>167</v>
      </c>
      <c r="E260" s="171" t="s">
        <v>1</v>
      </c>
      <c r="F260" s="172" t="s">
        <v>170</v>
      </c>
      <c r="H260" s="173">
        <v>0.69499999999999995</v>
      </c>
      <c r="I260" s="174"/>
      <c r="L260" s="170"/>
      <c r="M260" s="175"/>
      <c r="T260" s="176"/>
      <c r="AT260" s="171" t="s">
        <v>167</v>
      </c>
      <c r="AU260" s="171" t="s">
        <v>87</v>
      </c>
      <c r="AV260" s="14" t="s">
        <v>149</v>
      </c>
      <c r="AW260" s="14" t="s">
        <v>30</v>
      </c>
      <c r="AX260" s="14" t="s">
        <v>81</v>
      </c>
      <c r="AY260" s="171" t="s">
        <v>143</v>
      </c>
    </row>
    <row r="261" spans="2:65" s="1" customFormat="1" ht="24.25" customHeight="1">
      <c r="B261" s="31"/>
      <c r="C261" s="142" t="s">
        <v>404</v>
      </c>
      <c r="D261" s="142" t="s">
        <v>145</v>
      </c>
      <c r="E261" s="143" t="s">
        <v>405</v>
      </c>
      <c r="F261" s="144" t="s">
        <v>406</v>
      </c>
      <c r="G261" s="145" t="s">
        <v>148</v>
      </c>
      <c r="H261" s="146">
        <v>8.8249999999999993</v>
      </c>
      <c r="I261" s="147"/>
      <c r="J261" s="148">
        <f>ROUND(I261*H261,2)</f>
        <v>0</v>
      </c>
      <c r="K261" s="149"/>
      <c r="L261" s="31"/>
      <c r="M261" s="150" t="s">
        <v>1</v>
      </c>
      <c r="N261" s="151" t="s">
        <v>40</v>
      </c>
      <c r="P261" s="152">
        <f>O261*H261</f>
        <v>0</v>
      </c>
      <c r="Q261" s="152">
        <v>6.8100000000000001E-3</v>
      </c>
      <c r="R261" s="152">
        <f>Q261*H261</f>
        <v>6.0098249999999999E-2</v>
      </c>
      <c r="S261" s="152">
        <v>0</v>
      </c>
      <c r="T261" s="153">
        <f>S261*H261</f>
        <v>0</v>
      </c>
      <c r="AR261" s="154" t="s">
        <v>149</v>
      </c>
      <c r="AT261" s="154" t="s">
        <v>145</v>
      </c>
      <c r="AU261" s="154" t="s">
        <v>87</v>
      </c>
      <c r="AY261" s="16" t="s">
        <v>143</v>
      </c>
      <c r="BE261" s="155">
        <f>IF(N261="základná",J261,0)</f>
        <v>0</v>
      </c>
      <c r="BF261" s="155">
        <f>IF(N261="znížená",J261,0)</f>
        <v>0</v>
      </c>
      <c r="BG261" s="155">
        <f>IF(N261="zákl. prenesená",J261,0)</f>
        <v>0</v>
      </c>
      <c r="BH261" s="155">
        <f>IF(N261="zníž. prenesená",J261,0)</f>
        <v>0</v>
      </c>
      <c r="BI261" s="155">
        <f>IF(N261="nulová",J261,0)</f>
        <v>0</v>
      </c>
      <c r="BJ261" s="16" t="s">
        <v>87</v>
      </c>
      <c r="BK261" s="155">
        <f>ROUND(I261*H261,2)</f>
        <v>0</v>
      </c>
      <c r="BL261" s="16" t="s">
        <v>149</v>
      </c>
      <c r="BM261" s="154" t="s">
        <v>407</v>
      </c>
    </row>
    <row r="262" spans="2:65" s="12" customFormat="1" ht="12">
      <c r="B262" s="156"/>
      <c r="D262" s="157" t="s">
        <v>167</v>
      </c>
      <c r="E262" s="158" t="s">
        <v>1</v>
      </c>
      <c r="F262" s="159" t="s">
        <v>168</v>
      </c>
      <c r="H262" s="158" t="s">
        <v>1</v>
      </c>
      <c r="I262" s="160"/>
      <c r="L262" s="156"/>
      <c r="M262" s="161"/>
      <c r="T262" s="162"/>
      <c r="AT262" s="158" t="s">
        <v>167</v>
      </c>
      <c r="AU262" s="158" t="s">
        <v>87</v>
      </c>
      <c r="AV262" s="12" t="s">
        <v>81</v>
      </c>
      <c r="AW262" s="12" t="s">
        <v>30</v>
      </c>
      <c r="AX262" s="12" t="s">
        <v>74</v>
      </c>
      <c r="AY262" s="158" t="s">
        <v>143</v>
      </c>
    </row>
    <row r="263" spans="2:65" s="13" customFormat="1" ht="12">
      <c r="B263" s="163"/>
      <c r="D263" s="157" t="s">
        <v>167</v>
      </c>
      <c r="E263" s="164" t="s">
        <v>1</v>
      </c>
      <c r="F263" s="165" t="s">
        <v>408</v>
      </c>
      <c r="H263" s="166">
        <v>7.1</v>
      </c>
      <c r="I263" s="167"/>
      <c r="L263" s="163"/>
      <c r="M263" s="168"/>
      <c r="T263" s="169"/>
      <c r="AT263" s="164" t="s">
        <v>167</v>
      </c>
      <c r="AU263" s="164" t="s">
        <v>87</v>
      </c>
      <c r="AV263" s="13" t="s">
        <v>87</v>
      </c>
      <c r="AW263" s="13" t="s">
        <v>30</v>
      </c>
      <c r="AX263" s="13" t="s">
        <v>74</v>
      </c>
      <c r="AY263" s="164" t="s">
        <v>143</v>
      </c>
    </row>
    <row r="264" spans="2:65" s="13" customFormat="1" ht="12">
      <c r="B264" s="163"/>
      <c r="D264" s="157" t="s">
        <v>167</v>
      </c>
      <c r="E264" s="164" t="s">
        <v>1</v>
      </c>
      <c r="F264" s="165" t="s">
        <v>409</v>
      </c>
      <c r="H264" s="166">
        <v>1.7250000000000001</v>
      </c>
      <c r="I264" s="167"/>
      <c r="L264" s="163"/>
      <c r="M264" s="168"/>
      <c r="T264" s="169"/>
      <c r="AT264" s="164" t="s">
        <v>167</v>
      </c>
      <c r="AU264" s="164" t="s">
        <v>87</v>
      </c>
      <c r="AV264" s="13" t="s">
        <v>87</v>
      </c>
      <c r="AW264" s="13" t="s">
        <v>30</v>
      </c>
      <c r="AX264" s="13" t="s">
        <v>74</v>
      </c>
      <c r="AY264" s="164" t="s">
        <v>143</v>
      </c>
    </row>
    <row r="265" spans="2:65" s="14" customFormat="1" ht="12">
      <c r="B265" s="170"/>
      <c r="D265" s="157" t="s">
        <v>167</v>
      </c>
      <c r="E265" s="171" t="s">
        <v>1</v>
      </c>
      <c r="F265" s="172" t="s">
        <v>170</v>
      </c>
      <c r="H265" s="173">
        <v>8.8249999999999993</v>
      </c>
      <c r="I265" s="174"/>
      <c r="L265" s="170"/>
      <c r="M265" s="175"/>
      <c r="T265" s="176"/>
      <c r="AT265" s="171" t="s">
        <v>167</v>
      </c>
      <c r="AU265" s="171" t="s">
        <v>87</v>
      </c>
      <c r="AV265" s="14" t="s">
        <v>149</v>
      </c>
      <c r="AW265" s="14" t="s">
        <v>30</v>
      </c>
      <c r="AX265" s="14" t="s">
        <v>81</v>
      </c>
      <c r="AY265" s="171" t="s">
        <v>143</v>
      </c>
    </row>
    <row r="266" spans="2:65" s="1" customFormat="1" ht="24.25" customHeight="1">
      <c r="B266" s="31"/>
      <c r="C266" s="142" t="s">
        <v>410</v>
      </c>
      <c r="D266" s="142" t="s">
        <v>145</v>
      </c>
      <c r="E266" s="143" t="s">
        <v>411</v>
      </c>
      <c r="F266" s="144" t="s">
        <v>412</v>
      </c>
      <c r="G266" s="145" t="s">
        <v>148</v>
      </c>
      <c r="H266" s="146">
        <v>8.8249999999999993</v>
      </c>
      <c r="I266" s="147"/>
      <c r="J266" s="148">
        <f>ROUND(I266*H266,2)</f>
        <v>0</v>
      </c>
      <c r="K266" s="149"/>
      <c r="L266" s="31"/>
      <c r="M266" s="150" t="s">
        <v>1</v>
      </c>
      <c r="N266" s="151" t="s">
        <v>40</v>
      </c>
      <c r="P266" s="152">
        <f>O266*H266</f>
        <v>0</v>
      </c>
      <c r="Q266" s="152">
        <v>0</v>
      </c>
      <c r="R266" s="152">
        <f>Q266*H266</f>
        <v>0</v>
      </c>
      <c r="S266" s="152">
        <v>0</v>
      </c>
      <c r="T266" s="153">
        <f>S266*H266</f>
        <v>0</v>
      </c>
      <c r="AR266" s="154" t="s">
        <v>149</v>
      </c>
      <c r="AT266" s="154" t="s">
        <v>145</v>
      </c>
      <c r="AU266" s="154" t="s">
        <v>87</v>
      </c>
      <c r="AY266" s="16" t="s">
        <v>143</v>
      </c>
      <c r="BE266" s="155">
        <f>IF(N266="základná",J266,0)</f>
        <v>0</v>
      </c>
      <c r="BF266" s="155">
        <f>IF(N266="znížená",J266,0)</f>
        <v>0</v>
      </c>
      <c r="BG266" s="155">
        <f>IF(N266="zákl. prenesená",J266,0)</f>
        <v>0</v>
      </c>
      <c r="BH266" s="155">
        <f>IF(N266="zníž. prenesená",J266,0)</f>
        <v>0</v>
      </c>
      <c r="BI266" s="155">
        <f>IF(N266="nulová",J266,0)</f>
        <v>0</v>
      </c>
      <c r="BJ266" s="16" t="s">
        <v>87</v>
      </c>
      <c r="BK266" s="155">
        <f>ROUND(I266*H266,2)</f>
        <v>0</v>
      </c>
      <c r="BL266" s="16" t="s">
        <v>149</v>
      </c>
      <c r="BM266" s="154" t="s">
        <v>413</v>
      </c>
    </row>
    <row r="267" spans="2:65" s="1" customFormat="1" ht="16.5" customHeight="1">
      <c r="B267" s="31"/>
      <c r="C267" s="142" t="s">
        <v>414</v>
      </c>
      <c r="D267" s="142" t="s">
        <v>145</v>
      </c>
      <c r="E267" s="143" t="s">
        <v>415</v>
      </c>
      <c r="F267" s="144" t="s">
        <v>416</v>
      </c>
      <c r="G267" s="145" t="s">
        <v>174</v>
      </c>
      <c r="H267" s="146">
        <v>8.6999999999999994E-2</v>
      </c>
      <c r="I267" s="147"/>
      <c r="J267" s="148">
        <f>ROUND(I267*H267,2)</f>
        <v>0</v>
      </c>
      <c r="K267" s="149"/>
      <c r="L267" s="31"/>
      <c r="M267" s="150" t="s">
        <v>1</v>
      </c>
      <c r="N267" s="151" t="s">
        <v>40</v>
      </c>
      <c r="P267" s="152">
        <f>O267*H267</f>
        <v>0</v>
      </c>
      <c r="Q267" s="152">
        <v>1.01145</v>
      </c>
      <c r="R267" s="152">
        <f>Q267*H267</f>
        <v>8.7996149999999995E-2</v>
      </c>
      <c r="S267" s="152">
        <v>0</v>
      </c>
      <c r="T267" s="153">
        <f>S267*H267</f>
        <v>0</v>
      </c>
      <c r="AR267" s="154" t="s">
        <v>149</v>
      </c>
      <c r="AT267" s="154" t="s">
        <v>145</v>
      </c>
      <c r="AU267" s="154" t="s">
        <v>87</v>
      </c>
      <c r="AY267" s="16" t="s">
        <v>143</v>
      </c>
      <c r="BE267" s="155">
        <f>IF(N267="základná",J267,0)</f>
        <v>0</v>
      </c>
      <c r="BF267" s="155">
        <f>IF(N267="znížená",J267,0)</f>
        <v>0</v>
      </c>
      <c r="BG267" s="155">
        <f>IF(N267="zákl. prenesená",J267,0)</f>
        <v>0</v>
      </c>
      <c r="BH267" s="155">
        <f>IF(N267="zníž. prenesená",J267,0)</f>
        <v>0</v>
      </c>
      <c r="BI267" s="155">
        <f>IF(N267="nulová",J267,0)</f>
        <v>0</v>
      </c>
      <c r="BJ267" s="16" t="s">
        <v>87</v>
      </c>
      <c r="BK267" s="155">
        <f>ROUND(I267*H267,2)</f>
        <v>0</v>
      </c>
      <c r="BL267" s="16" t="s">
        <v>149</v>
      </c>
      <c r="BM267" s="154" t="s">
        <v>417</v>
      </c>
    </row>
    <row r="268" spans="2:65" s="12" customFormat="1" ht="12">
      <c r="B268" s="156"/>
      <c r="D268" s="157" t="s">
        <v>167</v>
      </c>
      <c r="E268" s="158" t="s">
        <v>1</v>
      </c>
      <c r="F268" s="159" t="s">
        <v>418</v>
      </c>
      <c r="H268" s="158" t="s">
        <v>1</v>
      </c>
      <c r="I268" s="160"/>
      <c r="L268" s="156"/>
      <c r="M268" s="161"/>
      <c r="T268" s="162"/>
      <c r="AT268" s="158" t="s">
        <v>167</v>
      </c>
      <c r="AU268" s="158" t="s">
        <v>87</v>
      </c>
      <c r="AV268" s="12" t="s">
        <v>81</v>
      </c>
      <c r="AW268" s="12" t="s">
        <v>30</v>
      </c>
      <c r="AX268" s="12" t="s">
        <v>74</v>
      </c>
      <c r="AY268" s="158" t="s">
        <v>143</v>
      </c>
    </row>
    <row r="269" spans="2:65" s="13" customFormat="1" ht="12">
      <c r="B269" s="163"/>
      <c r="D269" s="157" t="s">
        <v>167</v>
      </c>
      <c r="E269" s="164" t="s">
        <v>1</v>
      </c>
      <c r="F269" s="165" t="s">
        <v>419</v>
      </c>
      <c r="H269" s="166">
        <v>8.6999999999999994E-2</v>
      </c>
      <c r="I269" s="167"/>
      <c r="L269" s="163"/>
      <c r="M269" s="168"/>
      <c r="T269" s="169"/>
      <c r="AT269" s="164" t="s">
        <v>167</v>
      </c>
      <c r="AU269" s="164" t="s">
        <v>87</v>
      </c>
      <c r="AV269" s="13" t="s">
        <v>87</v>
      </c>
      <c r="AW269" s="13" t="s">
        <v>30</v>
      </c>
      <c r="AX269" s="13" t="s">
        <v>74</v>
      </c>
      <c r="AY269" s="164" t="s">
        <v>143</v>
      </c>
    </row>
    <row r="270" spans="2:65" s="14" customFormat="1" ht="12">
      <c r="B270" s="170"/>
      <c r="D270" s="157" t="s">
        <v>167</v>
      </c>
      <c r="E270" s="171" t="s">
        <v>1</v>
      </c>
      <c r="F270" s="172" t="s">
        <v>170</v>
      </c>
      <c r="H270" s="173">
        <v>8.6999999999999994E-2</v>
      </c>
      <c r="I270" s="174"/>
      <c r="L270" s="170"/>
      <c r="M270" s="175"/>
      <c r="T270" s="176"/>
      <c r="AT270" s="171" t="s">
        <v>167</v>
      </c>
      <c r="AU270" s="171" t="s">
        <v>87</v>
      </c>
      <c r="AV270" s="14" t="s">
        <v>149</v>
      </c>
      <c r="AW270" s="14" t="s">
        <v>30</v>
      </c>
      <c r="AX270" s="14" t="s">
        <v>81</v>
      </c>
      <c r="AY270" s="171" t="s">
        <v>143</v>
      </c>
    </row>
    <row r="271" spans="2:65" s="1" customFormat="1" ht="33" customHeight="1">
      <c r="B271" s="31"/>
      <c r="C271" s="142" t="s">
        <v>420</v>
      </c>
      <c r="D271" s="142" t="s">
        <v>145</v>
      </c>
      <c r="E271" s="143" t="s">
        <v>421</v>
      </c>
      <c r="F271" s="144" t="s">
        <v>422</v>
      </c>
      <c r="G271" s="145" t="s">
        <v>148</v>
      </c>
      <c r="H271" s="146">
        <v>4.3090000000000002</v>
      </c>
      <c r="I271" s="147"/>
      <c r="J271" s="148">
        <f>ROUND(I271*H271,2)</f>
        <v>0</v>
      </c>
      <c r="K271" s="149"/>
      <c r="L271" s="31"/>
      <c r="M271" s="150" t="s">
        <v>1</v>
      </c>
      <c r="N271" s="151" t="s">
        <v>40</v>
      </c>
      <c r="P271" s="152">
        <f>O271*H271</f>
        <v>0</v>
      </c>
      <c r="Q271" s="152">
        <v>7.3819999999999997E-2</v>
      </c>
      <c r="R271" s="152">
        <f>Q271*H271</f>
        <v>0.31809038000000001</v>
      </c>
      <c r="S271" s="152">
        <v>0</v>
      </c>
      <c r="T271" s="153">
        <f>S271*H271</f>
        <v>0</v>
      </c>
      <c r="AR271" s="154" t="s">
        <v>149</v>
      </c>
      <c r="AT271" s="154" t="s">
        <v>145</v>
      </c>
      <c r="AU271" s="154" t="s">
        <v>87</v>
      </c>
      <c r="AY271" s="16" t="s">
        <v>143</v>
      </c>
      <c r="BE271" s="155">
        <f>IF(N271="základná",J271,0)</f>
        <v>0</v>
      </c>
      <c r="BF271" s="155">
        <f>IF(N271="znížená",J271,0)</f>
        <v>0</v>
      </c>
      <c r="BG271" s="155">
        <f>IF(N271="zákl. prenesená",J271,0)</f>
        <v>0</v>
      </c>
      <c r="BH271" s="155">
        <f>IF(N271="zníž. prenesená",J271,0)</f>
        <v>0</v>
      </c>
      <c r="BI271" s="155">
        <f>IF(N271="nulová",J271,0)</f>
        <v>0</v>
      </c>
      <c r="BJ271" s="16" t="s">
        <v>87</v>
      </c>
      <c r="BK271" s="155">
        <f>ROUND(I271*H271,2)</f>
        <v>0</v>
      </c>
      <c r="BL271" s="16" t="s">
        <v>149</v>
      </c>
      <c r="BM271" s="154" t="s">
        <v>423</v>
      </c>
    </row>
    <row r="272" spans="2:65" s="12" customFormat="1" ht="12">
      <c r="B272" s="156"/>
      <c r="D272" s="157" t="s">
        <v>167</v>
      </c>
      <c r="E272" s="158" t="s">
        <v>1</v>
      </c>
      <c r="F272" s="159" t="s">
        <v>168</v>
      </c>
      <c r="H272" s="158" t="s">
        <v>1</v>
      </c>
      <c r="I272" s="160"/>
      <c r="L272" s="156"/>
      <c r="M272" s="161"/>
      <c r="T272" s="162"/>
      <c r="AT272" s="158" t="s">
        <v>167</v>
      </c>
      <c r="AU272" s="158" t="s">
        <v>87</v>
      </c>
      <c r="AV272" s="12" t="s">
        <v>81</v>
      </c>
      <c r="AW272" s="12" t="s">
        <v>30</v>
      </c>
      <c r="AX272" s="12" t="s">
        <v>74</v>
      </c>
      <c r="AY272" s="158" t="s">
        <v>143</v>
      </c>
    </row>
    <row r="273" spans="2:65" s="13" customFormat="1" ht="12">
      <c r="B273" s="163"/>
      <c r="D273" s="157" t="s">
        <v>167</v>
      </c>
      <c r="E273" s="164" t="s">
        <v>1</v>
      </c>
      <c r="F273" s="165" t="s">
        <v>424</v>
      </c>
      <c r="H273" s="166">
        <v>1.421</v>
      </c>
      <c r="I273" s="167"/>
      <c r="L273" s="163"/>
      <c r="M273" s="168"/>
      <c r="T273" s="169"/>
      <c r="AT273" s="164" t="s">
        <v>167</v>
      </c>
      <c r="AU273" s="164" t="s">
        <v>87</v>
      </c>
      <c r="AV273" s="13" t="s">
        <v>87</v>
      </c>
      <c r="AW273" s="13" t="s">
        <v>30</v>
      </c>
      <c r="AX273" s="13" t="s">
        <v>74</v>
      </c>
      <c r="AY273" s="164" t="s">
        <v>143</v>
      </c>
    </row>
    <row r="274" spans="2:65" s="12" customFormat="1" ht="12">
      <c r="B274" s="156"/>
      <c r="D274" s="157" t="s">
        <v>167</v>
      </c>
      <c r="E274" s="158" t="s">
        <v>1</v>
      </c>
      <c r="F274" s="159" t="s">
        <v>425</v>
      </c>
      <c r="H274" s="158" t="s">
        <v>1</v>
      </c>
      <c r="I274" s="160"/>
      <c r="L274" s="156"/>
      <c r="M274" s="161"/>
      <c r="T274" s="162"/>
      <c r="AT274" s="158" t="s">
        <v>167</v>
      </c>
      <c r="AU274" s="158" t="s">
        <v>87</v>
      </c>
      <c r="AV274" s="12" t="s">
        <v>81</v>
      </c>
      <c r="AW274" s="12" t="s">
        <v>30</v>
      </c>
      <c r="AX274" s="12" t="s">
        <v>74</v>
      </c>
      <c r="AY274" s="158" t="s">
        <v>143</v>
      </c>
    </row>
    <row r="275" spans="2:65" s="13" customFormat="1" ht="12">
      <c r="B275" s="163"/>
      <c r="D275" s="157" t="s">
        <v>167</v>
      </c>
      <c r="E275" s="164" t="s">
        <v>1</v>
      </c>
      <c r="F275" s="165" t="s">
        <v>426</v>
      </c>
      <c r="H275" s="166">
        <v>2.8879999999999999</v>
      </c>
      <c r="I275" s="167"/>
      <c r="L275" s="163"/>
      <c r="M275" s="168"/>
      <c r="T275" s="169"/>
      <c r="AT275" s="164" t="s">
        <v>167</v>
      </c>
      <c r="AU275" s="164" t="s">
        <v>87</v>
      </c>
      <c r="AV275" s="13" t="s">
        <v>87</v>
      </c>
      <c r="AW275" s="13" t="s">
        <v>30</v>
      </c>
      <c r="AX275" s="13" t="s">
        <v>74</v>
      </c>
      <c r="AY275" s="164" t="s">
        <v>143</v>
      </c>
    </row>
    <row r="276" spans="2:65" s="14" customFormat="1" ht="12">
      <c r="B276" s="170"/>
      <c r="D276" s="157" t="s">
        <v>167</v>
      </c>
      <c r="E276" s="171" t="s">
        <v>1</v>
      </c>
      <c r="F276" s="172" t="s">
        <v>170</v>
      </c>
      <c r="H276" s="173">
        <v>4.3090000000000002</v>
      </c>
      <c r="I276" s="174"/>
      <c r="L276" s="170"/>
      <c r="M276" s="175"/>
      <c r="T276" s="176"/>
      <c r="AT276" s="171" t="s">
        <v>167</v>
      </c>
      <c r="AU276" s="171" t="s">
        <v>87</v>
      </c>
      <c r="AV276" s="14" t="s">
        <v>149</v>
      </c>
      <c r="AW276" s="14" t="s">
        <v>30</v>
      </c>
      <c r="AX276" s="14" t="s">
        <v>81</v>
      </c>
      <c r="AY276" s="171" t="s">
        <v>143</v>
      </c>
    </row>
    <row r="277" spans="2:65" s="1" customFormat="1" ht="33" customHeight="1">
      <c r="B277" s="31"/>
      <c r="C277" s="142" t="s">
        <v>427</v>
      </c>
      <c r="D277" s="142" t="s">
        <v>145</v>
      </c>
      <c r="E277" s="143" t="s">
        <v>428</v>
      </c>
      <c r="F277" s="144" t="s">
        <v>429</v>
      </c>
      <c r="G277" s="145" t="s">
        <v>148</v>
      </c>
      <c r="H277" s="146">
        <v>120.879</v>
      </c>
      <c r="I277" s="147"/>
      <c r="J277" s="148">
        <f>ROUND(I277*H277,2)</f>
        <v>0</v>
      </c>
      <c r="K277" s="149"/>
      <c r="L277" s="31"/>
      <c r="M277" s="150" t="s">
        <v>1</v>
      </c>
      <c r="N277" s="151" t="s">
        <v>40</v>
      </c>
      <c r="P277" s="152">
        <f>O277*H277</f>
        <v>0</v>
      </c>
      <c r="Q277" s="152">
        <v>0.11069</v>
      </c>
      <c r="R277" s="152">
        <f>Q277*H277</f>
        <v>13.38009651</v>
      </c>
      <c r="S277" s="152">
        <v>0</v>
      </c>
      <c r="T277" s="153">
        <f>S277*H277</f>
        <v>0</v>
      </c>
      <c r="AR277" s="154" t="s">
        <v>149</v>
      </c>
      <c r="AT277" s="154" t="s">
        <v>145</v>
      </c>
      <c r="AU277" s="154" t="s">
        <v>87</v>
      </c>
      <c r="AY277" s="16" t="s">
        <v>143</v>
      </c>
      <c r="BE277" s="155">
        <f>IF(N277="základná",J277,0)</f>
        <v>0</v>
      </c>
      <c r="BF277" s="155">
        <f>IF(N277="znížená",J277,0)</f>
        <v>0</v>
      </c>
      <c r="BG277" s="155">
        <f>IF(N277="zákl. prenesená",J277,0)</f>
        <v>0</v>
      </c>
      <c r="BH277" s="155">
        <f>IF(N277="zníž. prenesená",J277,0)</f>
        <v>0</v>
      </c>
      <c r="BI277" s="155">
        <f>IF(N277="nulová",J277,0)</f>
        <v>0</v>
      </c>
      <c r="BJ277" s="16" t="s">
        <v>87</v>
      </c>
      <c r="BK277" s="155">
        <f>ROUND(I277*H277,2)</f>
        <v>0</v>
      </c>
      <c r="BL277" s="16" t="s">
        <v>149</v>
      </c>
      <c r="BM277" s="154" t="s">
        <v>430</v>
      </c>
    </row>
    <row r="278" spans="2:65" s="12" customFormat="1" ht="12">
      <c r="B278" s="156"/>
      <c r="D278" s="157" t="s">
        <v>167</v>
      </c>
      <c r="E278" s="158" t="s">
        <v>1</v>
      </c>
      <c r="F278" s="159" t="s">
        <v>372</v>
      </c>
      <c r="H278" s="158" t="s">
        <v>1</v>
      </c>
      <c r="I278" s="160"/>
      <c r="L278" s="156"/>
      <c r="M278" s="161"/>
      <c r="T278" s="162"/>
      <c r="AT278" s="158" t="s">
        <v>167</v>
      </c>
      <c r="AU278" s="158" t="s">
        <v>87</v>
      </c>
      <c r="AV278" s="12" t="s">
        <v>81</v>
      </c>
      <c r="AW278" s="12" t="s">
        <v>30</v>
      </c>
      <c r="AX278" s="12" t="s">
        <v>74</v>
      </c>
      <c r="AY278" s="158" t="s">
        <v>143</v>
      </c>
    </row>
    <row r="279" spans="2:65" s="13" customFormat="1" ht="24">
      <c r="B279" s="163"/>
      <c r="D279" s="157" t="s">
        <v>167</v>
      </c>
      <c r="E279" s="164" t="s">
        <v>1</v>
      </c>
      <c r="F279" s="165" t="s">
        <v>431</v>
      </c>
      <c r="H279" s="166">
        <v>72.885000000000005</v>
      </c>
      <c r="I279" s="167"/>
      <c r="L279" s="163"/>
      <c r="M279" s="168"/>
      <c r="T279" s="169"/>
      <c r="AT279" s="164" t="s">
        <v>167</v>
      </c>
      <c r="AU279" s="164" t="s">
        <v>87</v>
      </c>
      <c r="AV279" s="13" t="s">
        <v>87</v>
      </c>
      <c r="AW279" s="13" t="s">
        <v>30</v>
      </c>
      <c r="AX279" s="13" t="s">
        <v>74</v>
      </c>
      <c r="AY279" s="164" t="s">
        <v>143</v>
      </c>
    </row>
    <row r="280" spans="2:65" s="12" customFormat="1" ht="12">
      <c r="B280" s="156"/>
      <c r="D280" s="157" t="s">
        <v>167</v>
      </c>
      <c r="E280" s="158" t="s">
        <v>1</v>
      </c>
      <c r="F280" s="159" t="s">
        <v>425</v>
      </c>
      <c r="H280" s="158" t="s">
        <v>1</v>
      </c>
      <c r="I280" s="160"/>
      <c r="L280" s="156"/>
      <c r="M280" s="161"/>
      <c r="T280" s="162"/>
      <c r="AT280" s="158" t="s">
        <v>167</v>
      </c>
      <c r="AU280" s="158" t="s">
        <v>87</v>
      </c>
      <c r="AV280" s="12" t="s">
        <v>81</v>
      </c>
      <c r="AW280" s="12" t="s">
        <v>30</v>
      </c>
      <c r="AX280" s="12" t="s">
        <v>74</v>
      </c>
      <c r="AY280" s="158" t="s">
        <v>143</v>
      </c>
    </row>
    <row r="281" spans="2:65" s="13" customFormat="1" ht="24">
      <c r="B281" s="163"/>
      <c r="D281" s="157" t="s">
        <v>167</v>
      </c>
      <c r="E281" s="164" t="s">
        <v>1</v>
      </c>
      <c r="F281" s="165" t="s">
        <v>432</v>
      </c>
      <c r="H281" s="166">
        <v>42.901000000000003</v>
      </c>
      <c r="I281" s="167"/>
      <c r="L281" s="163"/>
      <c r="M281" s="168"/>
      <c r="T281" s="169"/>
      <c r="AT281" s="164" t="s">
        <v>167</v>
      </c>
      <c r="AU281" s="164" t="s">
        <v>87</v>
      </c>
      <c r="AV281" s="13" t="s">
        <v>87</v>
      </c>
      <c r="AW281" s="13" t="s">
        <v>30</v>
      </c>
      <c r="AX281" s="13" t="s">
        <v>74</v>
      </c>
      <c r="AY281" s="164" t="s">
        <v>143</v>
      </c>
    </row>
    <row r="282" spans="2:65" s="13" customFormat="1" ht="12">
      <c r="B282" s="163"/>
      <c r="D282" s="157" t="s">
        <v>167</v>
      </c>
      <c r="E282" s="164" t="s">
        <v>1</v>
      </c>
      <c r="F282" s="165" t="s">
        <v>433</v>
      </c>
      <c r="H282" s="166">
        <v>5.093</v>
      </c>
      <c r="I282" s="167"/>
      <c r="L282" s="163"/>
      <c r="M282" s="168"/>
      <c r="T282" s="169"/>
      <c r="AT282" s="164" t="s">
        <v>167</v>
      </c>
      <c r="AU282" s="164" t="s">
        <v>87</v>
      </c>
      <c r="AV282" s="13" t="s">
        <v>87</v>
      </c>
      <c r="AW282" s="13" t="s">
        <v>30</v>
      </c>
      <c r="AX282" s="13" t="s">
        <v>74</v>
      </c>
      <c r="AY282" s="164" t="s">
        <v>143</v>
      </c>
    </row>
    <row r="283" spans="2:65" s="14" customFormat="1" ht="12">
      <c r="B283" s="170"/>
      <c r="D283" s="157" t="s">
        <v>167</v>
      </c>
      <c r="E283" s="171" t="s">
        <v>1</v>
      </c>
      <c r="F283" s="172" t="s">
        <v>170</v>
      </c>
      <c r="H283" s="173">
        <v>120.879</v>
      </c>
      <c r="I283" s="174"/>
      <c r="L283" s="170"/>
      <c r="M283" s="175"/>
      <c r="T283" s="176"/>
      <c r="AT283" s="171" t="s">
        <v>167</v>
      </c>
      <c r="AU283" s="171" t="s">
        <v>87</v>
      </c>
      <c r="AV283" s="14" t="s">
        <v>149</v>
      </c>
      <c r="AW283" s="14" t="s">
        <v>30</v>
      </c>
      <c r="AX283" s="14" t="s">
        <v>81</v>
      </c>
      <c r="AY283" s="171" t="s">
        <v>143</v>
      </c>
    </row>
    <row r="284" spans="2:65" s="11" customFormat="1" ht="22.75" customHeight="1">
      <c r="B284" s="130"/>
      <c r="D284" s="131" t="s">
        <v>73</v>
      </c>
      <c r="E284" s="140" t="s">
        <v>149</v>
      </c>
      <c r="F284" s="140" t="s">
        <v>434</v>
      </c>
      <c r="I284" s="133"/>
      <c r="J284" s="141">
        <f>BK284</f>
        <v>0</v>
      </c>
      <c r="L284" s="130"/>
      <c r="M284" s="135"/>
      <c r="P284" s="136">
        <f>SUM(P285:P334)</f>
        <v>0</v>
      </c>
      <c r="R284" s="136">
        <f>SUM(R285:R334)</f>
        <v>86.716938458000001</v>
      </c>
      <c r="T284" s="137">
        <f>SUM(T285:T334)</f>
        <v>0</v>
      </c>
      <c r="AR284" s="131" t="s">
        <v>81</v>
      </c>
      <c r="AT284" s="138" t="s">
        <v>73</v>
      </c>
      <c r="AU284" s="138" t="s">
        <v>81</v>
      </c>
      <c r="AY284" s="131" t="s">
        <v>143</v>
      </c>
      <c r="BK284" s="139">
        <f>SUM(BK285:BK334)</f>
        <v>0</v>
      </c>
    </row>
    <row r="285" spans="2:65" s="1" customFormat="1" ht="24.25" customHeight="1">
      <c r="B285" s="31"/>
      <c r="C285" s="142" t="s">
        <v>435</v>
      </c>
      <c r="D285" s="142" t="s">
        <v>145</v>
      </c>
      <c r="E285" s="143" t="s">
        <v>436</v>
      </c>
      <c r="F285" s="144" t="s">
        <v>437</v>
      </c>
      <c r="G285" s="145" t="s">
        <v>148</v>
      </c>
      <c r="H285" s="146">
        <v>92.838999999999999</v>
      </c>
      <c r="I285" s="147"/>
      <c r="J285" s="148">
        <f>ROUND(I285*H285,2)</f>
        <v>0</v>
      </c>
      <c r="K285" s="149"/>
      <c r="L285" s="31"/>
      <c r="M285" s="150" t="s">
        <v>1</v>
      </c>
      <c r="N285" s="151" t="s">
        <v>40</v>
      </c>
      <c r="P285" s="152">
        <f>O285*H285</f>
        <v>0</v>
      </c>
      <c r="Q285" s="152">
        <v>0.39595200000000003</v>
      </c>
      <c r="R285" s="152">
        <f>Q285*H285</f>
        <v>36.759787727999999</v>
      </c>
      <c r="S285" s="152">
        <v>0</v>
      </c>
      <c r="T285" s="153">
        <f>S285*H285</f>
        <v>0</v>
      </c>
      <c r="AR285" s="154" t="s">
        <v>149</v>
      </c>
      <c r="AT285" s="154" t="s">
        <v>145</v>
      </c>
      <c r="AU285" s="154" t="s">
        <v>87</v>
      </c>
      <c r="AY285" s="16" t="s">
        <v>143</v>
      </c>
      <c r="BE285" s="155">
        <f>IF(N285="základná",J285,0)</f>
        <v>0</v>
      </c>
      <c r="BF285" s="155">
        <f>IF(N285="znížená",J285,0)</f>
        <v>0</v>
      </c>
      <c r="BG285" s="155">
        <f>IF(N285="zákl. prenesená",J285,0)</f>
        <v>0</v>
      </c>
      <c r="BH285" s="155">
        <f>IF(N285="zníž. prenesená",J285,0)</f>
        <v>0</v>
      </c>
      <c r="BI285" s="155">
        <f>IF(N285="nulová",J285,0)</f>
        <v>0</v>
      </c>
      <c r="BJ285" s="16" t="s">
        <v>87</v>
      </c>
      <c r="BK285" s="155">
        <f>ROUND(I285*H285,2)</f>
        <v>0</v>
      </c>
      <c r="BL285" s="16" t="s">
        <v>149</v>
      </c>
      <c r="BM285" s="154" t="s">
        <v>438</v>
      </c>
    </row>
    <row r="286" spans="2:65" s="1" customFormat="1" ht="21.75" customHeight="1">
      <c r="B286" s="31"/>
      <c r="C286" s="142" t="s">
        <v>439</v>
      </c>
      <c r="D286" s="142" t="s">
        <v>145</v>
      </c>
      <c r="E286" s="143" t="s">
        <v>440</v>
      </c>
      <c r="F286" s="144" t="s">
        <v>441</v>
      </c>
      <c r="G286" s="145" t="s">
        <v>148</v>
      </c>
      <c r="H286" s="146">
        <v>13.256</v>
      </c>
      <c r="I286" s="147"/>
      <c r="J286" s="148">
        <f>ROUND(I286*H286,2)</f>
        <v>0</v>
      </c>
      <c r="K286" s="149"/>
      <c r="L286" s="31"/>
      <c r="M286" s="150" t="s">
        <v>1</v>
      </c>
      <c r="N286" s="151" t="s">
        <v>40</v>
      </c>
      <c r="P286" s="152">
        <f>O286*H286</f>
        <v>0</v>
      </c>
      <c r="Q286" s="152">
        <v>3.2000000000000002E-3</v>
      </c>
      <c r="R286" s="152">
        <f>Q286*H286</f>
        <v>4.2419200000000004E-2</v>
      </c>
      <c r="S286" s="152">
        <v>0</v>
      </c>
      <c r="T286" s="153">
        <f>S286*H286</f>
        <v>0</v>
      </c>
      <c r="AR286" s="154" t="s">
        <v>149</v>
      </c>
      <c r="AT286" s="154" t="s">
        <v>145</v>
      </c>
      <c r="AU286" s="154" t="s">
        <v>87</v>
      </c>
      <c r="AY286" s="16" t="s">
        <v>143</v>
      </c>
      <c r="BE286" s="155">
        <f>IF(N286="základná",J286,0)</f>
        <v>0</v>
      </c>
      <c r="BF286" s="155">
        <f>IF(N286="znížená",J286,0)</f>
        <v>0</v>
      </c>
      <c r="BG286" s="155">
        <f>IF(N286="zákl. prenesená",J286,0)</f>
        <v>0</v>
      </c>
      <c r="BH286" s="155">
        <f>IF(N286="zníž. prenesená",J286,0)</f>
        <v>0</v>
      </c>
      <c r="BI286" s="155">
        <f>IF(N286="nulová",J286,0)</f>
        <v>0</v>
      </c>
      <c r="BJ286" s="16" t="s">
        <v>87</v>
      </c>
      <c r="BK286" s="155">
        <f>ROUND(I286*H286,2)</f>
        <v>0</v>
      </c>
      <c r="BL286" s="16" t="s">
        <v>149</v>
      </c>
      <c r="BM286" s="154" t="s">
        <v>442</v>
      </c>
    </row>
    <row r="287" spans="2:65" s="12" customFormat="1" ht="12">
      <c r="B287" s="156"/>
      <c r="D287" s="157" t="s">
        <v>167</v>
      </c>
      <c r="E287" s="158" t="s">
        <v>1</v>
      </c>
      <c r="F287" s="159" t="s">
        <v>168</v>
      </c>
      <c r="H287" s="158" t="s">
        <v>1</v>
      </c>
      <c r="I287" s="160"/>
      <c r="L287" s="156"/>
      <c r="M287" s="161"/>
      <c r="T287" s="162"/>
      <c r="AT287" s="158" t="s">
        <v>167</v>
      </c>
      <c r="AU287" s="158" t="s">
        <v>87</v>
      </c>
      <c r="AV287" s="12" t="s">
        <v>81</v>
      </c>
      <c r="AW287" s="12" t="s">
        <v>30</v>
      </c>
      <c r="AX287" s="12" t="s">
        <v>74</v>
      </c>
      <c r="AY287" s="158" t="s">
        <v>143</v>
      </c>
    </row>
    <row r="288" spans="2:65" s="13" customFormat="1" ht="12">
      <c r="B288" s="163"/>
      <c r="D288" s="157" t="s">
        <v>167</v>
      </c>
      <c r="E288" s="164" t="s">
        <v>1</v>
      </c>
      <c r="F288" s="165" t="s">
        <v>443</v>
      </c>
      <c r="H288" s="166">
        <v>13.256</v>
      </c>
      <c r="I288" s="167"/>
      <c r="L288" s="163"/>
      <c r="M288" s="168"/>
      <c r="T288" s="169"/>
      <c r="AT288" s="164" t="s">
        <v>167</v>
      </c>
      <c r="AU288" s="164" t="s">
        <v>87</v>
      </c>
      <c r="AV288" s="13" t="s">
        <v>87</v>
      </c>
      <c r="AW288" s="13" t="s">
        <v>30</v>
      </c>
      <c r="AX288" s="13" t="s">
        <v>74</v>
      </c>
      <c r="AY288" s="164" t="s">
        <v>143</v>
      </c>
    </row>
    <row r="289" spans="2:65" s="14" customFormat="1" ht="12">
      <c r="B289" s="170"/>
      <c r="D289" s="157" t="s">
        <v>167</v>
      </c>
      <c r="E289" s="171" t="s">
        <v>1</v>
      </c>
      <c r="F289" s="172" t="s">
        <v>170</v>
      </c>
      <c r="H289" s="173">
        <v>13.256</v>
      </c>
      <c r="I289" s="174"/>
      <c r="L289" s="170"/>
      <c r="M289" s="175"/>
      <c r="T289" s="176"/>
      <c r="AT289" s="171" t="s">
        <v>167</v>
      </c>
      <c r="AU289" s="171" t="s">
        <v>87</v>
      </c>
      <c r="AV289" s="14" t="s">
        <v>149</v>
      </c>
      <c r="AW289" s="14" t="s">
        <v>30</v>
      </c>
      <c r="AX289" s="14" t="s">
        <v>81</v>
      </c>
      <c r="AY289" s="171" t="s">
        <v>143</v>
      </c>
    </row>
    <row r="290" spans="2:65" s="1" customFormat="1" ht="24.25" customHeight="1">
      <c r="B290" s="31"/>
      <c r="C290" s="142" t="s">
        <v>444</v>
      </c>
      <c r="D290" s="142" t="s">
        <v>145</v>
      </c>
      <c r="E290" s="143" t="s">
        <v>445</v>
      </c>
      <c r="F290" s="144" t="s">
        <v>446</v>
      </c>
      <c r="G290" s="145" t="s">
        <v>148</v>
      </c>
      <c r="H290" s="146">
        <v>13.256</v>
      </c>
      <c r="I290" s="147"/>
      <c r="J290" s="148">
        <f>ROUND(I290*H290,2)</f>
        <v>0</v>
      </c>
      <c r="K290" s="149"/>
      <c r="L290" s="31"/>
      <c r="M290" s="150" t="s">
        <v>1</v>
      </c>
      <c r="N290" s="151" t="s">
        <v>40</v>
      </c>
      <c r="P290" s="152">
        <f>O290*H290</f>
        <v>0</v>
      </c>
      <c r="Q290" s="152">
        <v>0</v>
      </c>
      <c r="R290" s="152">
        <f>Q290*H290</f>
        <v>0</v>
      </c>
      <c r="S290" s="152">
        <v>0</v>
      </c>
      <c r="T290" s="153">
        <f>S290*H290</f>
        <v>0</v>
      </c>
      <c r="AR290" s="154" t="s">
        <v>149</v>
      </c>
      <c r="AT290" s="154" t="s">
        <v>145</v>
      </c>
      <c r="AU290" s="154" t="s">
        <v>87</v>
      </c>
      <c r="AY290" s="16" t="s">
        <v>143</v>
      </c>
      <c r="BE290" s="155">
        <f>IF(N290="základná",J290,0)</f>
        <v>0</v>
      </c>
      <c r="BF290" s="155">
        <f>IF(N290="znížená",J290,0)</f>
        <v>0</v>
      </c>
      <c r="BG290" s="155">
        <f>IF(N290="zákl. prenesená",J290,0)</f>
        <v>0</v>
      </c>
      <c r="BH290" s="155">
        <f>IF(N290="zníž. prenesená",J290,0)</f>
        <v>0</v>
      </c>
      <c r="BI290" s="155">
        <f>IF(N290="nulová",J290,0)</f>
        <v>0</v>
      </c>
      <c r="BJ290" s="16" t="s">
        <v>87</v>
      </c>
      <c r="BK290" s="155">
        <f>ROUND(I290*H290,2)</f>
        <v>0</v>
      </c>
      <c r="BL290" s="16" t="s">
        <v>149</v>
      </c>
      <c r="BM290" s="154" t="s">
        <v>447</v>
      </c>
    </row>
    <row r="291" spans="2:65" s="1" customFormat="1" ht="24.25" customHeight="1">
      <c r="B291" s="31"/>
      <c r="C291" s="142" t="s">
        <v>448</v>
      </c>
      <c r="D291" s="142" t="s">
        <v>145</v>
      </c>
      <c r="E291" s="143" t="s">
        <v>449</v>
      </c>
      <c r="F291" s="144" t="s">
        <v>450</v>
      </c>
      <c r="G291" s="145" t="s">
        <v>148</v>
      </c>
      <c r="H291" s="146">
        <v>78.897000000000006</v>
      </c>
      <c r="I291" s="147"/>
      <c r="J291" s="148">
        <f>ROUND(I291*H291,2)</f>
        <v>0</v>
      </c>
      <c r="K291" s="149"/>
      <c r="L291" s="31"/>
      <c r="M291" s="150" t="s">
        <v>1</v>
      </c>
      <c r="N291" s="151" t="s">
        <v>40</v>
      </c>
      <c r="P291" s="152">
        <f>O291*H291</f>
        <v>0</v>
      </c>
      <c r="Q291" s="152">
        <v>3.7499999999999999E-3</v>
      </c>
      <c r="R291" s="152">
        <f>Q291*H291</f>
        <v>0.29586375000000004</v>
      </c>
      <c r="S291" s="152">
        <v>0</v>
      </c>
      <c r="T291" s="153">
        <f>S291*H291</f>
        <v>0</v>
      </c>
      <c r="AR291" s="154" t="s">
        <v>149</v>
      </c>
      <c r="AT291" s="154" t="s">
        <v>145</v>
      </c>
      <c r="AU291" s="154" t="s">
        <v>87</v>
      </c>
      <c r="AY291" s="16" t="s">
        <v>143</v>
      </c>
      <c r="BE291" s="155">
        <f>IF(N291="základná",J291,0)</f>
        <v>0</v>
      </c>
      <c r="BF291" s="155">
        <f>IF(N291="znížená",J291,0)</f>
        <v>0</v>
      </c>
      <c r="BG291" s="155">
        <f>IF(N291="zákl. prenesená",J291,0)</f>
        <v>0</v>
      </c>
      <c r="BH291" s="155">
        <f>IF(N291="zníž. prenesená",J291,0)</f>
        <v>0</v>
      </c>
      <c r="BI291" s="155">
        <f>IF(N291="nulová",J291,0)</f>
        <v>0</v>
      </c>
      <c r="BJ291" s="16" t="s">
        <v>87</v>
      </c>
      <c r="BK291" s="155">
        <f>ROUND(I291*H291,2)</f>
        <v>0</v>
      </c>
      <c r="BL291" s="16" t="s">
        <v>149</v>
      </c>
      <c r="BM291" s="154" t="s">
        <v>451</v>
      </c>
    </row>
    <row r="292" spans="2:65" s="12" customFormat="1" ht="12">
      <c r="B292" s="156"/>
      <c r="D292" s="157" t="s">
        <v>167</v>
      </c>
      <c r="E292" s="158" t="s">
        <v>1</v>
      </c>
      <c r="F292" s="159" t="s">
        <v>168</v>
      </c>
      <c r="H292" s="158" t="s">
        <v>1</v>
      </c>
      <c r="I292" s="160"/>
      <c r="L292" s="156"/>
      <c r="M292" s="161"/>
      <c r="T292" s="162"/>
      <c r="AT292" s="158" t="s">
        <v>167</v>
      </c>
      <c r="AU292" s="158" t="s">
        <v>87</v>
      </c>
      <c r="AV292" s="12" t="s">
        <v>81</v>
      </c>
      <c r="AW292" s="12" t="s">
        <v>30</v>
      </c>
      <c r="AX292" s="12" t="s">
        <v>74</v>
      </c>
      <c r="AY292" s="158" t="s">
        <v>143</v>
      </c>
    </row>
    <row r="293" spans="2:65" s="13" customFormat="1" ht="12">
      <c r="B293" s="163"/>
      <c r="D293" s="157" t="s">
        <v>167</v>
      </c>
      <c r="E293" s="164" t="s">
        <v>1</v>
      </c>
      <c r="F293" s="165" t="s">
        <v>452</v>
      </c>
      <c r="H293" s="166">
        <v>78.897000000000006</v>
      </c>
      <c r="I293" s="167"/>
      <c r="L293" s="163"/>
      <c r="M293" s="168"/>
      <c r="T293" s="169"/>
      <c r="AT293" s="164" t="s">
        <v>167</v>
      </c>
      <c r="AU293" s="164" t="s">
        <v>87</v>
      </c>
      <c r="AV293" s="13" t="s">
        <v>87</v>
      </c>
      <c r="AW293" s="13" t="s">
        <v>30</v>
      </c>
      <c r="AX293" s="13" t="s">
        <v>74</v>
      </c>
      <c r="AY293" s="164" t="s">
        <v>143</v>
      </c>
    </row>
    <row r="294" spans="2:65" s="14" customFormat="1" ht="12">
      <c r="B294" s="170"/>
      <c r="D294" s="157" t="s">
        <v>167</v>
      </c>
      <c r="E294" s="171" t="s">
        <v>1</v>
      </c>
      <c r="F294" s="172" t="s">
        <v>170</v>
      </c>
      <c r="H294" s="173">
        <v>78.897000000000006</v>
      </c>
      <c r="I294" s="174"/>
      <c r="L294" s="170"/>
      <c r="M294" s="175"/>
      <c r="T294" s="176"/>
      <c r="AT294" s="171" t="s">
        <v>167</v>
      </c>
      <c r="AU294" s="171" t="s">
        <v>87</v>
      </c>
      <c r="AV294" s="14" t="s">
        <v>149</v>
      </c>
      <c r="AW294" s="14" t="s">
        <v>30</v>
      </c>
      <c r="AX294" s="14" t="s">
        <v>81</v>
      </c>
      <c r="AY294" s="171" t="s">
        <v>143</v>
      </c>
    </row>
    <row r="295" spans="2:65" s="1" customFormat="1" ht="21.75" customHeight="1">
      <c r="B295" s="31"/>
      <c r="C295" s="142" t="s">
        <v>453</v>
      </c>
      <c r="D295" s="142" t="s">
        <v>145</v>
      </c>
      <c r="E295" s="143" t="s">
        <v>454</v>
      </c>
      <c r="F295" s="144" t="s">
        <v>455</v>
      </c>
      <c r="G295" s="145" t="s">
        <v>161</v>
      </c>
      <c r="H295" s="146">
        <v>9.327</v>
      </c>
      <c r="I295" s="147"/>
      <c r="J295" s="148">
        <f>ROUND(I295*H295,2)</f>
        <v>0</v>
      </c>
      <c r="K295" s="149"/>
      <c r="L295" s="31"/>
      <c r="M295" s="150" t="s">
        <v>1</v>
      </c>
      <c r="N295" s="151" t="s">
        <v>40</v>
      </c>
      <c r="P295" s="152">
        <f>O295*H295</f>
        <v>0</v>
      </c>
      <c r="Q295" s="152">
        <v>2.4018600000000001</v>
      </c>
      <c r="R295" s="152">
        <f>Q295*H295</f>
        <v>22.402148220000001</v>
      </c>
      <c r="S295" s="152">
        <v>0</v>
      </c>
      <c r="T295" s="153">
        <f>S295*H295</f>
        <v>0</v>
      </c>
      <c r="AR295" s="154" t="s">
        <v>149</v>
      </c>
      <c r="AT295" s="154" t="s">
        <v>145</v>
      </c>
      <c r="AU295" s="154" t="s">
        <v>87</v>
      </c>
      <c r="AY295" s="16" t="s">
        <v>143</v>
      </c>
      <c r="BE295" s="155">
        <f>IF(N295="základná",J295,0)</f>
        <v>0</v>
      </c>
      <c r="BF295" s="155">
        <f>IF(N295="znížená",J295,0)</f>
        <v>0</v>
      </c>
      <c r="BG295" s="155">
        <f>IF(N295="zákl. prenesená",J295,0)</f>
        <v>0</v>
      </c>
      <c r="BH295" s="155">
        <f>IF(N295="zníž. prenesená",J295,0)</f>
        <v>0</v>
      </c>
      <c r="BI295" s="155">
        <f>IF(N295="nulová",J295,0)</f>
        <v>0</v>
      </c>
      <c r="BJ295" s="16" t="s">
        <v>87</v>
      </c>
      <c r="BK295" s="155">
        <f>ROUND(I295*H295,2)</f>
        <v>0</v>
      </c>
      <c r="BL295" s="16" t="s">
        <v>149</v>
      </c>
      <c r="BM295" s="154" t="s">
        <v>456</v>
      </c>
    </row>
    <row r="296" spans="2:65" s="12" customFormat="1" ht="12">
      <c r="B296" s="156"/>
      <c r="D296" s="157" t="s">
        <v>167</v>
      </c>
      <c r="E296" s="158" t="s">
        <v>1</v>
      </c>
      <c r="F296" s="159" t="s">
        <v>168</v>
      </c>
      <c r="H296" s="158" t="s">
        <v>1</v>
      </c>
      <c r="I296" s="160"/>
      <c r="L296" s="156"/>
      <c r="M296" s="161"/>
      <c r="T296" s="162"/>
      <c r="AT296" s="158" t="s">
        <v>167</v>
      </c>
      <c r="AU296" s="158" t="s">
        <v>87</v>
      </c>
      <c r="AV296" s="12" t="s">
        <v>81</v>
      </c>
      <c r="AW296" s="12" t="s">
        <v>30</v>
      </c>
      <c r="AX296" s="12" t="s">
        <v>74</v>
      </c>
      <c r="AY296" s="158" t="s">
        <v>143</v>
      </c>
    </row>
    <row r="297" spans="2:65" s="13" customFormat="1" ht="12">
      <c r="B297" s="163"/>
      <c r="D297" s="157" t="s">
        <v>167</v>
      </c>
      <c r="E297" s="164" t="s">
        <v>1</v>
      </c>
      <c r="F297" s="165" t="s">
        <v>457</v>
      </c>
      <c r="H297" s="166">
        <v>8.5709999999999997</v>
      </c>
      <c r="I297" s="167"/>
      <c r="L297" s="163"/>
      <c r="M297" s="168"/>
      <c r="T297" s="169"/>
      <c r="AT297" s="164" t="s">
        <v>167</v>
      </c>
      <c r="AU297" s="164" t="s">
        <v>87</v>
      </c>
      <c r="AV297" s="13" t="s">
        <v>87</v>
      </c>
      <c r="AW297" s="13" t="s">
        <v>30</v>
      </c>
      <c r="AX297" s="13" t="s">
        <v>74</v>
      </c>
      <c r="AY297" s="164" t="s">
        <v>143</v>
      </c>
    </row>
    <row r="298" spans="2:65" s="13" customFormat="1" ht="12">
      <c r="B298" s="163"/>
      <c r="D298" s="157" t="s">
        <v>167</v>
      </c>
      <c r="E298" s="164" t="s">
        <v>1</v>
      </c>
      <c r="F298" s="165" t="s">
        <v>458</v>
      </c>
      <c r="H298" s="166">
        <v>0.75600000000000001</v>
      </c>
      <c r="I298" s="167"/>
      <c r="L298" s="163"/>
      <c r="M298" s="168"/>
      <c r="T298" s="169"/>
      <c r="AT298" s="164" t="s">
        <v>167</v>
      </c>
      <c r="AU298" s="164" t="s">
        <v>87</v>
      </c>
      <c r="AV298" s="13" t="s">
        <v>87</v>
      </c>
      <c r="AW298" s="13" t="s">
        <v>30</v>
      </c>
      <c r="AX298" s="13" t="s">
        <v>74</v>
      </c>
      <c r="AY298" s="164" t="s">
        <v>143</v>
      </c>
    </row>
    <row r="299" spans="2:65" s="14" customFormat="1" ht="12">
      <c r="B299" s="170"/>
      <c r="D299" s="157" t="s">
        <v>167</v>
      </c>
      <c r="E299" s="171" t="s">
        <v>1</v>
      </c>
      <c r="F299" s="172" t="s">
        <v>170</v>
      </c>
      <c r="H299" s="173">
        <v>9.327</v>
      </c>
      <c r="I299" s="174"/>
      <c r="L299" s="170"/>
      <c r="M299" s="175"/>
      <c r="T299" s="176"/>
      <c r="AT299" s="171" t="s">
        <v>167</v>
      </c>
      <c r="AU299" s="171" t="s">
        <v>87</v>
      </c>
      <c r="AV299" s="14" t="s">
        <v>149</v>
      </c>
      <c r="AW299" s="14" t="s">
        <v>30</v>
      </c>
      <c r="AX299" s="14" t="s">
        <v>81</v>
      </c>
      <c r="AY299" s="171" t="s">
        <v>143</v>
      </c>
    </row>
    <row r="300" spans="2:65" s="1" customFormat="1" ht="24.25" customHeight="1">
      <c r="B300" s="31"/>
      <c r="C300" s="142" t="s">
        <v>459</v>
      </c>
      <c r="D300" s="142" t="s">
        <v>145</v>
      </c>
      <c r="E300" s="143" t="s">
        <v>460</v>
      </c>
      <c r="F300" s="144" t="s">
        <v>461</v>
      </c>
      <c r="G300" s="145" t="s">
        <v>148</v>
      </c>
      <c r="H300" s="146">
        <v>78.852000000000004</v>
      </c>
      <c r="I300" s="147"/>
      <c r="J300" s="148">
        <f>ROUND(I300*H300,2)</f>
        <v>0</v>
      </c>
      <c r="K300" s="149"/>
      <c r="L300" s="31"/>
      <c r="M300" s="150" t="s">
        <v>1</v>
      </c>
      <c r="N300" s="151" t="s">
        <v>40</v>
      </c>
      <c r="P300" s="152">
        <f>O300*H300</f>
        <v>0</v>
      </c>
      <c r="Q300" s="152">
        <v>3.3899999999999998E-3</v>
      </c>
      <c r="R300" s="152">
        <f>Q300*H300</f>
        <v>0.26730828000000001</v>
      </c>
      <c r="S300" s="152">
        <v>0</v>
      </c>
      <c r="T300" s="153">
        <f>S300*H300</f>
        <v>0</v>
      </c>
      <c r="AR300" s="154" t="s">
        <v>149</v>
      </c>
      <c r="AT300" s="154" t="s">
        <v>145</v>
      </c>
      <c r="AU300" s="154" t="s">
        <v>87</v>
      </c>
      <c r="AY300" s="16" t="s">
        <v>143</v>
      </c>
      <c r="BE300" s="155">
        <f>IF(N300="základná",J300,0)</f>
        <v>0</v>
      </c>
      <c r="BF300" s="155">
        <f>IF(N300="znížená",J300,0)</f>
        <v>0</v>
      </c>
      <c r="BG300" s="155">
        <f>IF(N300="zákl. prenesená",J300,0)</f>
        <v>0</v>
      </c>
      <c r="BH300" s="155">
        <f>IF(N300="zníž. prenesená",J300,0)</f>
        <v>0</v>
      </c>
      <c r="BI300" s="155">
        <f>IF(N300="nulová",J300,0)</f>
        <v>0</v>
      </c>
      <c r="BJ300" s="16" t="s">
        <v>87</v>
      </c>
      <c r="BK300" s="155">
        <f>ROUND(I300*H300,2)</f>
        <v>0</v>
      </c>
      <c r="BL300" s="16" t="s">
        <v>149</v>
      </c>
      <c r="BM300" s="154" t="s">
        <v>462</v>
      </c>
    </row>
    <row r="301" spans="2:65" s="12" customFormat="1" ht="12">
      <c r="B301" s="156"/>
      <c r="D301" s="157" t="s">
        <v>167</v>
      </c>
      <c r="E301" s="158" t="s">
        <v>1</v>
      </c>
      <c r="F301" s="159" t="s">
        <v>168</v>
      </c>
      <c r="H301" s="158" t="s">
        <v>1</v>
      </c>
      <c r="I301" s="160"/>
      <c r="L301" s="156"/>
      <c r="M301" s="161"/>
      <c r="T301" s="162"/>
      <c r="AT301" s="158" t="s">
        <v>167</v>
      </c>
      <c r="AU301" s="158" t="s">
        <v>87</v>
      </c>
      <c r="AV301" s="12" t="s">
        <v>81</v>
      </c>
      <c r="AW301" s="12" t="s">
        <v>30</v>
      </c>
      <c r="AX301" s="12" t="s">
        <v>74</v>
      </c>
      <c r="AY301" s="158" t="s">
        <v>143</v>
      </c>
    </row>
    <row r="302" spans="2:65" s="13" customFormat="1" ht="24">
      <c r="B302" s="163"/>
      <c r="D302" s="157" t="s">
        <v>167</v>
      </c>
      <c r="E302" s="164" t="s">
        <v>1</v>
      </c>
      <c r="F302" s="165" t="s">
        <v>463</v>
      </c>
      <c r="H302" s="166">
        <v>78.852000000000004</v>
      </c>
      <c r="I302" s="167"/>
      <c r="L302" s="163"/>
      <c r="M302" s="168"/>
      <c r="T302" s="169"/>
      <c r="AT302" s="164" t="s">
        <v>167</v>
      </c>
      <c r="AU302" s="164" t="s">
        <v>87</v>
      </c>
      <c r="AV302" s="13" t="s">
        <v>87</v>
      </c>
      <c r="AW302" s="13" t="s">
        <v>30</v>
      </c>
      <c r="AX302" s="13" t="s">
        <v>74</v>
      </c>
      <c r="AY302" s="164" t="s">
        <v>143</v>
      </c>
    </row>
    <row r="303" spans="2:65" s="14" customFormat="1" ht="12">
      <c r="B303" s="170"/>
      <c r="D303" s="157" t="s">
        <v>167</v>
      </c>
      <c r="E303" s="171" t="s">
        <v>1</v>
      </c>
      <c r="F303" s="172" t="s">
        <v>170</v>
      </c>
      <c r="H303" s="173">
        <v>78.852000000000004</v>
      </c>
      <c r="I303" s="174"/>
      <c r="L303" s="170"/>
      <c r="M303" s="175"/>
      <c r="T303" s="176"/>
      <c r="AT303" s="171" t="s">
        <v>167</v>
      </c>
      <c r="AU303" s="171" t="s">
        <v>87</v>
      </c>
      <c r="AV303" s="14" t="s">
        <v>149</v>
      </c>
      <c r="AW303" s="14" t="s">
        <v>30</v>
      </c>
      <c r="AX303" s="14" t="s">
        <v>81</v>
      </c>
      <c r="AY303" s="171" t="s">
        <v>143</v>
      </c>
    </row>
    <row r="304" spans="2:65" s="1" customFormat="1" ht="24.25" customHeight="1">
      <c r="B304" s="31"/>
      <c r="C304" s="142" t="s">
        <v>464</v>
      </c>
      <c r="D304" s="142" t="s">
        <v>145</v>
      </c>
      <c r="E304" s="143" t="s">
        <v>465</v>
      </c>
      <c r="F304" s="144" t="s">
        <v>466</v>
      </c>
      <c r="G304" s="145" t="s">
        <v>148</v>
      </c>
      <c r="H304" s="146">
        <v>78.852000000000004</v>
      </c>
      <c r="I304" s="147"/>
      <c r="J304" s="148">
        <f>ROUND(I304*H304,2)</f>
        <v>0</v>
      </c>
      <c r="K304" s="149"/>
      <c r="L304" s="31"/>
      <c r="M304" s="150" t="s">
        <v>1</v>
      </c>
      <c r="N304" s="151" t="s">
        <v>40</v>
      </c>
      <c r="P304" s="152">
        <f>O304*H304</f>
        <v>0</v>
      </c>
      <c r="Q304" s="152">
        <v>0</v>
      </c>
      <c r="R304" s="152">
        <f>Q304*H304</f>
        <v>0</v>
      </c>
      <c r="S304" s="152">
        <v>0</v>
      </c>
      <c r="T304" s="153">
        <f>S304*H304</f>
        <v>0</v>
      </c>
      <c r="AR304" s="154" t="s">
        <v>149</v>
      </c>
      <c r="AT304" s="154" t="s">
        <v>145</v>
      </c>
      <c r="AU304" s="154" t="s">
        <v>87</v>
      </c>
      <c r="AY304" s="16" t="s">
        <v>143</v>
      </c>
      <c r="BE304" s="155">
        <f>IF(N304="základná",J304,0)</f>
        <v>0</v>
      </c>
      <c r="BF304" s="155">
        <f>IF(N304="znížená",J304,0)</f>
        <v>0</v>
      </c>
      <c r="BG304" s="155">
        <f>IF(N304="zákl. prenesená",J304,0)</f>
        <v>0</v>
      </c>
      <c r="BH304" s="155">
        <f>IF(N304="zníž. prenesená",J304,0)</f>
        <v>0</v>
      </c>
      <c r="BI304" s="155">
        <f>IF(N304="nulová",J304,0)</f>
        <v>0</v>
      </c>
      <c r="BJ304" s="16" t="s">
        <v>87</v>
      </c>
      <c r="BK304" s="155">
        <f>ROUND(I304*H304,2)</f>
        <v>0</v>
      </c>
      <c r="BL304" s="16" t="s">
        <v>149</v>
      </c>
      <c r="BM304" s="154" t="s">
        <v>467</v>
      </c>
    </row>
    <row r="305" spans="2:65" s="1" customFormat="1" ht="24.25" customHeight="1">
      <c r="B305" s="31"/>
      <c r="C305" s="142" t="s">
        <v>468</v>
      </c>
      <c r="D305" s="142" t="s">
        <v>145</v>
      </c>
      <c r="E305" s="143" t="s">
        <v>469</v>
      </c>
      <c r="F305" s="144" t="s">
        <v>470</v>
      </c>
      <c r="G305" s="145" t="s">
        <v>174</v>
      </c>
      <c r="H305" s="146">
        <v>1.1659999999999999</v>
      </c>
      <c r="I305" s="147"/>
      <c r="J305" s="148">
        <f>ROUND(I305*H305,2)</f>
        <v>0</v>
      </c>
      <c r="K305" s="149"/>
      <c r="L305" s="31"/>
      <c r="M305" s="150" t="s">
        <v>1</v>
      </c>
      <c r="N305" s="151" t="s">
        <v>40</v>
      </c>
      <c r="P305" s="152">
        <f>O305*H305</f>
        <v>0</v>
      </c>
      <c r="Q305" s="152">
        <v>1.0165900000000001</v>
      </c>
      <c r="R305" s="152">
        <f>Q305*H305</f>
        <v>1.1853439400000001</v>
      </c>
      <c r="S305" s="152">
        <v>0</v>
      </c>
      <c r="T305" s="153">
        <f>S305*H305</f>
        <v>0</v>
      </c>
      <c r="AR305" s="154" t="s">
        <v>149</v>
      </c>
      <c r="AT305" s="154" t="s">
        <v>145</v>
      </c>
      <c r="AU305" s="154" t="s">
        <v>87</v>
      </c>
      <c r="AY305" s="16" t="s">
        <v>143</v>
      </c>
      <c r="BE305" s="155">
        <f>IF(N305="základná",J305,0)</f>
        <v>0</v>
      </c>
      <c r="BF305" s="155">
        <f>IF(N305="znížená",J305,0)</f>
        <v>0</v>
      </c>
      <c r="BG305" s="155">
        <f>IF(N305="zákl. prenesená",J305,0)</f>
        <v>0</v>
      </c>
      <c r="BH305" s="155">
        <f>IF(N305="zníž. prenesená",J305,0)</f>
        <v>0</v>
      </c>
      <c r="BI305" s="155">
        <f>IF(N305="nulová",J305,0)</f>
        <v>0</v>
      </c>
      <c r="BJ305" s="16" t="s">
        <v>87</v>
      </c>
      <c r="BK305" s="155">
        <f>ROUND(I305*H305,2)</f>
        <v>0</v>
      </c>
      <c r="BL305" s="16" t="s">
        <v>149</v>
      </c>
      <c r="BM305" s="154" t="s">
        <v>471</v>
      </c>
    </row>
    <row r="306" spans="2:65" s="12" customFormat="1" ht="12">
      <c r="B306" s="156"/>
      <c r="D306" s="157" t="s">
        <v>167</v>
      </c>
      <c r="E306" s="158" t="s">
        <v>1</v>
      </c>
      <c r="F306" s="159" t="s">
        <v>418</v>
      </c>
      <c r="H306" s="158" t="s">
        <v>1</v>
      </c>
      <c r="I306" s="160"/>
      <c r="L306" s="156"/>
      <c r="M306" s="161"/>
      <c r="T306" s="162"/>
      <c r="AT306" s="158" t="s">
        <v>167</v>
      </c>
      <c r="AU306" s="158" t="s">
        <v>87</v>
      </c>
      <c r="AV306" s="12" t="s">
        <v>81</v>
      </c>
      <c r="AW306" s="12" t="s">
        <v>30</v>
      </c>
      <c r="AX306" s="12" t="s">
        <v>74</v>
      </c>
      <c r="AY306" s="158" t="s">
        <v>143</v>
      </c>
    </row>
    <row r="307" spans="2:65" s="13" customFormat="1" ht="12">
      <c r="B307" s="163"/>
      <c r="D307" s="157" t="s">
        <v>167</v>
      </c>
      <c r="E307" s="164" t="s">
        <v>1</v>
      </c>
      <c r="F307" s="165" t="s">
        <v>472</v>
      </c>
      <c r="H307" s="166">
        <v>1.1659999999999999</v>
      </c>
      <c r="I307" s="167"/>
      <c r="L307" s="163"/>
      <c r="M307" s="168"/>
      <c r="T307" s="169"/>
      <c r="AT307" s="164" t="s">
        <v>167</v>
      </c>
      <c r="AU307" s="164" t="s">
        <v>87</v>
      </c>
      <c r="AV307" s="13" t="s">
        <v>87</v>
      </c>
      <c r="AW307" s="13" t="s">
        <v>30</v>
      </c>
      <c r="AX307" s="13" t="s">
        <v>74</v>
      </c>
      <c r="AY307" s="164" t="s">
        <v>143</v>
      </c>
    </row>
    <row r="308" spans="2:65" s="14" customFormat="1" ht="12">
      <c r="B308" s="170"/>
      <c r="D308" s="157" t="s">
        <v>167</v>
      </c>
      <c r="E308" s="171" t="s">
        <v>1</v>
      </c>
      <c r="F308" s="172" t="s">
        <v>170</v>
      </c>
      <c r="H308" s="173">
        <v>1.1659999999999999</v>
      </c>
      <c r="I308" s="174"/>
      <c r="L308" s="170"/>
      <c r="M308" s="175"/>
      <c r="T308" s="176"/>
      <c r="AT308" s="171" t="s">
        <v>167</v>
      </c>
      <c r="AU308" s="171" t="s">
        <v>87</v>
      </c>
      <c r="AV308" s="14" t="s">
        <v>149</v>
      </c>
      <c r="AW308" s="14" t="s">
        <v>30</v>
      </c>
      <c r="AX308" s="14" t="s">
        <v>81</v>
      </c>
      <c r="AY308" s="171" t="s">
        <v>143</v>
      </c>
    </row>
    <row r="309" spans="2:65" s="1" customFormat="1" ht="33" customHeight="1">
      <c r="B309" s="31"/>
      <c r="C309" s="142" t="s">
        <v>473</v>
      </c>
      <c r="D309" s="142" t="s">
        <v>145</v>
      </c>
      <c r="E309" s="143" t="s">
        <v>474</v>
      </c>
      <c r="F309" s="144" t="s">
        <v>475</v>
      </c>
      <c r="G309" s="145" t="s">
        <v>148</v>
      </c>
      <c r="H309" s="146">
        <v>44.743000000000002</v>
      </c>
      <c r="I309" s="147"/>
      <c r="J309" s="148">
        <f>ROUND(I309*H309,2)</f>
        <v>0</v>
      </c>
      <c r="K309" s="149"/>
      <c r="L309" s="31"/>
      <c r="M309" s="150" t="s">
        <v>1</v>
      </c>
      <c r="N309" s="151" t="s">
        <v>40</v>
      </c>
      <c r="P309" s="152">
        <f>O309*H309</f>
        <v>0</v>
      </c>
      <c r="Q309" s="152">
        <v>1.4999999999999999E-4</v>
      </c>
      <c r="R309" s="152">
        <f>Q309*H309</f>
        <v>6.7114499999999999E-3</v>
      </c>
      <c r="S309" s="152">
        <v>0</v>
      </c>
      <c r="T309" s="153">
        <f>S309*H309</f>
        <v>0</v>
      </c>
      <c r="AR309" s="154" t="s">
        <v>149</v>
      </c>
      <c r="AT309" s="154" t="s">
        <v>145</v>
      </c>
      <c r="AU309" s="154" t="s">
        <v>87</v>
      </c>
      <c r="AY309" s="16" t="s">
        <v>143</v>
      </c>
      <c r="BE309" s="155">
        <f>IF(N309="základná",J309,0)</f>
        <v>0</v>
      </c>
      <c r="BF309" s="155">
        <f>IF(N309="znížená",J309,0)</f>
        <v>0</v>
      </c>
      <c r="BG309" s="155">
        <f>IF(N309="zákl. prenesená",J309,0)</f>
        <v>0</v>
      </c>
      <c r="BH309" s="155">
        <f>IF(N309="zníž. prenesená",J309,0)</f>
        <v>0</v>
      </c>
      <c r="BI309" s="155">
        <f>IF(N309="nulová",J309,0)</f>
        <v>0</v>
      </c>
      <c r="BJ309" s="16" t="s">
        <v>87</v>
      </c>
      <c r="BK309" s="155">
        <f>ROUND(I309*H309,2)</f>
        <v>0</v>
      </c>
      <c r="BL309" s="16" t="s">
        <v>149</v>
      </c>
      <c r="BM309" s="154" t="s">
        <v>476</v>
      </c>
    </row>
    <row r="310" spans="2:65" s="12" customFormat="1" ht="12">
      <c r="B310" s="156"/>
      <c r="D310" s="157" t="s">
        <v>167</v>
      </c>
      <c r="E310" s="158" t="s">
        <v>1</v>
      </c>
      <c r="F310" s="159" t="s">
        <v>168</v>
      </c>
      <c r="H310" s="158" t="s">
        <v>1</v>
      </c>
      <c r="I310" s="160"/>
      <c r="L310" s="156"/>
      <c r="M310" s="161"/>
      <c r="T310" s="162"/>
      <c r="AT310" s="158" t="s">
        <v>167</v>
      </c>
      <c r="AU310" s="158" t="s">
        <v>87</v>
      </c>
      <c r="AV310" s="12" t="s">
        <v>81</v>
      </c>
      <c r="AW310" s="12" t="s">
        <v>30</v>
      </c>
      <c r="AX310" s="12" t="s">
        <v>74</v>
      </c>
      <c r="AY310" s="158" t="s">
        <v>143</v>
      </c>
    </row>
    <row r="311" spans="2:65" s="13" customFormat="1" ht="12">
      <c r="B311" s="163"/>
      <c r="D311" s="157" t="s">
        <v>167</v>
      </c>
      <c r="E311" s="164" t="s">
        <v>1</v>
      </c>
      <c r="F311" s="165" t="s">
        <v>477</v>
      </c>
      <c r="H311" s="166">
        <v>44.743000000000002</v>
      </c>
      <c r="I311" s="167"/>
      <c r="L311" s="163"/>
      <c r="M311" s="168"/>
      <c r="T311" s="169"/>
      <c r="AT311" s="164" t="s">
        <v>167</v>
      </c>
      <c r="AU311" s="164" t="s">
        <v>87</v>
      </c>
      <c r="AV311" s="13" t="s">
        <v>87</v>
      </c>
      <c r="AW311" s="13" t="s">
        <v>30</v>
      </c>
      <c r="AX311" s="13" t="s">
        <v>74</v>
      </c>
      <c r="AY311" s="164" t="s">
        <v>143</v>
      </c>
    </row>
    <row r="312" spans="2:65" s="14" customFormat="1" ht="12">
      <c r="B312" s="170"/>
      <c r="D312" s="157" t="s">
        <v>167</v>
      </c>
      <c r="E312" s="171" t="s">
        <v>1</v>
      </c>
      <c r="F312" s="172" t="s">
        <v>170</v>
      </c>
      <c r="H312" s="173">
        <v>44.743000000000002</v>
      </c>
      <c r="I312" s="174"/>
      <c r="L312" s="170"/>
      <c r="M312" s="175"/>
      <c r="T312" s="176"/>
      <c r="AT312" s="171" t="s">
        <v>167</v>
      </c>
      <c r="AU312" s="171" t="s">
        <v>87</v>
      </c>
      <c r="AV312" s="14" t="s">
        <v>149</v>
      </c>
      <c r="AW312" s="14" t="s">
        <v>30</v>
      </c>
      <c r="AX312" s="14" t="s">
        <v>81</v>
      </c>
      <c r="AY312" s="171" t="s">
        <v>143</v>
      </c>
    </row>
    <row r="313" spans="2:65" s="1" customFormat="1" ht="24.25" customHeight="1">
      <c r="B313" s="31"/>
      <c r="C313" s="183" t="s">
        <v>478</v>
      </c>
      <c r="D313" s="183" t="s">
        <v>479</v>
      </c>
      <c r="E313" s="184" t="s">
        <v>480</v>
      </c>
      <c r="F313" s="185" t="s">
        <v>481</v>
      </c>
      <c r="G313" s="186" t="s">
        <v>148</v>
      </c>
      <c r="H313" s="187">
        <v>46.98</v>
      </c>
      <c r="I313" s="188"/>
      <c r="J313" s="189">
        <f>ROUND(I313*H313,2)</f>
        <v>0</v>
      </c>
      <c r="K313" s="190"/>
      <c r="L313" s="191"/>
      <c r="M313" s="192" t="s">
        <v>1</v>
      </c>
      <c r="N313" s="193" t="s">
        <v>40</v>
      </c>
      <c r="P313" s="152">
        <f>O313*H313</f>
        <v>0</v>
      </c>
      <c r="Q313" s="152">
        <v>1.5E-3</v>
      </c>
      <c r="R313" s="152">
        <f>Q313*H313</f>
        <v>7.0469999999999991E-2</v>
      </c>
      <c r="S313" s="152">
        <v>0</v>
      </c>
      <c r="T313" s="153">
        <f>S313*H313</f>
        <v>0</v>
      </c>
      <c r="AR313" s="154" t="s">
        <v>181</v>
      </c>
      <c r="AT313" s="154" t="s">
        <v>479</v>
      </c>
      <c r="AU313" s="154" t="s">
        <v>87</v>
      </c>
      <c r="AY313" s="16" t="s">
        <v>143</v>
      </c>
      <c r="BE313" s="155">
        <f>IF(N313="základná",J313,0)</f>
        <v>0</v>
      </c>
      <c r="BF313" s="155">
        <f>IF(N313="znížená",J313,0)</f>
        <v>0</v>
      </c>
      <c r="BG313" s="155">
        <f>IF(N313="zákl. prenesená",J313,0)</f>
        <v>0</v>
      </c>
      <c r="BH313" s="155">
        <f>IF(N313="zníž. prenesená",J313,0)</f>
        <v>0</v>
      </c>
      <c r="BI313" s="155">
        <f>IF(N313="nulová",J313,0)</f>
        <v>0</v>
      </c>
      <c r="BJ313" s="16" t="s">
        <v>87</v>
      </c>
      <c r="BK313" s="155">
        <f>ROUND(I313*H313,2)</f>
        <v>0</v>
      </c>
      <c r="BL313" s="16" t="s">
        <v>149</v>
      </c>
      <c r="BM313" s="154" t="s">
        <v>482</v>
      </c>
    </row>
    <row r="314" spans="2:65" s="13" customFormat="1" ht="12">
      <c r="B314" s="163"/>
      <c r="D314" s="157" t="s">
        <v>167</v>
      </c>
      <c r="F314" s="165" t="s">
        <v>483</v>
      </c>
      <c r="H314" s="166">
        <v>46.98</v>
      </c>
      <c r="I314" s="167"/>
      <c r="L314" s="163"/>
      <c r="M314" s="168"/>
      <c r="T314" s="169"/>
      <c r="AT314" s="164" t="s">
        <v>167</v>
      </c>
      <c r="AU314" s="164" t="s">
        <v>87</v>
      </c>
      <c r="AV314" s="13" t="s">
        <v>87</v>
      </c>
      <c r="AW314" s="13" t="s">
        <v>4</v>
      </c>
      <c r="AX314" s="13" t="s">
        <v>81</v>
      </c>
      <c r="AY314" s="164" t="s">
        <v>143</v>
      </c>
    </row>
    <row r="315" spans="2:65" s="1" customFormat="1" ht="24.25" customHeight="1">
      <c r="B315" s="31"/>
      <c r="C315" s="142" t="s">
        <v>484</v>
      </c>
      <c r="D315" s="142" t="s">
        <v>145</v>
      </c>
      <c r="E315" s="143" t="s">
        <v>485</v>
      </c>
      <c r="F315" s="144" t="s">
        <v>486</v>
      </c>
      <c r="G315" s="145" t="s">
        <v>148</v>
      </c>
      <c r="H315" s="146">
        <v>92.838999999999999</v>
      </c>
      <c r="I315" s="147"/>
      <c r="J315" s="148">
        <f>ROUND(I315*H315,2)</f>
        <v>0</v>
      </c>
      <c r="K315" s="149"/>
      <c r="L315" s="31"/>
      <c r="M315" s="150" t="s">
        <v>1</v>
      </c>
      <c r="N315" s="151" t="s">
        <v>40</v>
      </c>
      <c r="P315" s="152">
        <f>O315*H315</f>
        <v>0</v>
      </c>
      <c r="Q315" s="152">
        <v>4.0800000000000003E-3</v>
      </c>
      <c r="R315" s="152">
        <f>Q315*H315</f>
        <v>0.37878312000000003</v>
      </c>
      <c r="S315" s="152">
        <v>0</v>
      </c>
      <c r="T315" s="153">
        <f>S315*H315</f>
        <v>0</v>
      </c>
      <c r="AR315" s="154" t="s">
        <v>149</v>
      </c>
      <c r="AT315" s="154" t="s">
        <v>145</v>
      </c>
      <c r="AU315" s="154" t="s">
        <v>87</v>
      </c>
      <c r="AY315" s="16" t="s">
        <v>143</v>
      </c>
      <c r="BE315" s="155">
        <f>IF(N315="základná",J315,0)</f>
        <v>0</v>
      </c>
      <c r="BF315" s="155">
        <f>IF(N315="znížená",J315,0)</f>
        <v>0</v>
      </c>
      <c r="BG315" s="155">
        <f>IF(N315="zákl. prenesená",J315,0)</f>
        <v>0</v>
      </c>
      <c r="BH315" s="155">
        <f>IF(N315="zníž. prenesená",J315,0)</f>
        <v>0</v>
      </c>
      <c r="BI315" s="155">
        <f>IF(N315="nulová",J315,0)</f>
        <v>0</v>
      </c>
      <c r="BJ315" s="16" t="s">
        <v>87</v>
      </c>
      <c r="BK315" s="155">
        <f>ROUND(I315*H315,2)</f>
        <v>0</v>
      </c>
      <c r="BL315" s="16" t="s">
        <v>149</v>
      </c>
      <c r="BM315" s="154" t="s">
        <v>487</v>
      </c>
    </row>
    <row r="316" spans="2:65" s="12" customFormat="1" ht="12">
      <c r="B316" s="156"/>
      <c r="D316" s="157" t="s">
        <v>167</v>
      </c>
      <c r="E316" s="158" t="s">
        <v>1</v>
      </c>
      <c r="F316" s="159" t="s">
        <v>168</v>
      </c>
      <c r="H316" s="158" t="s">
        <v>1</v>
      </c>
      <c r="I316" s="160"/>
      <c r="L316" s="156"/>
      <c r="M316" s="161"/>
      <c r="T316" s="162"/>
      <c r="AT316" s="158" t="s">
        <v>167</v>
      </c>
      <c r="AU316" s="158" t="s">
        <v>87</v>
      </c>
      <c r="AV316" s="12" t="s">
        <v>81</v>
      </c>
      <c r="AW316" s="12" t="s">
        <v>30</v>
      </c>
      <c r="AX316" s="12" t="s">
        <v>74</v>
      </c>
      <c r="AY316" s="158" t="s">
        <v>143</v>
      </c>
    </row>
    <row r="317" spans="2:65" s="13" customFormat="1" ht="12">
      <c r="B317" s="163"/>
      <c r="D317" s="157" t="s">
        <v>167</v>
      </c>
      <c r="E317" s="164" t="s">
        <v>1</v>
      </c>
      <c r="F317" s="165" t="s">
        <v>488</v>
      </c>
      <c r="H317" s="166">
        <v>92.838999999999999</v>
      </c>
      <c r="I317" s="167"/>
      <c r="L317" s="163"/>
      <c r="M317" s="168"/>
      <c r="T317" s="169"/>
      <c r="AT317" s="164" t="s">
        <v>167</v>
      </c>
      <c r="AU317" s="164" t="s">
        <v>87</v>
      </c>
      <c r="AV317" s="13" t="s">
        <v>87</v>
      </c>
      <c r="AW317" s="13" t="s">
        <v>30</v>
      </c>
      <c r="AX317" s="13" t="s">
        <v>74</v>
      </c>
      <c r="AY317" s="164" t="s">
        <v>143</v>
      </c>
    </row>
    <row r="318" spans="2:65" s="14" customFormat="1" ht="12">
      <c r="B318" s="170"/>
      <c r="D318" s="157" t="s">
        <v>167</v>
      </c>
      <c r="E318" s="171" t="s">
        <v>1</v>
      </c>
      <c r="F318" s="172" t="s">
        <v>170</v>
      </c>
      <c r="H318" s="173">
        <v>92.838999999999999</v>
      </c>
      <c r="I318" s="174"/>
      <c r="L318" s="170"/>
      <c r="M318" s="175"/>
      <c r="T318" s="176"/>
      <c r="AT318" s="171" t="s">
        <v>167</v>
      </c>
      <c r="AU318" s="171" t="s">
        <v>87</v>
      </c>
      <c r="AV318" s="14" t="s">
        <v>149</v>
      </c>
      <c r="AW318" s="14" t="s">
        <v>30</v>
      </c>
      <c r="AX318" s="14" t="s">
        <v>81</v>
      </c>
      <c r="AY318" s="171" t="s">
        <v>143</v>
      </c>
    </row>
    <row r="319" spans="2:65" s="1" customFormat="1" ht="16.5" customHeight="1">
      <c r="B319" s="31"/>
      <c r="C319" s="183" t="s">
        <v>489</v>
      </c>
      <c r="D319" s="183" t="s">
        <v>479</v>
      </c>
      <c r="E319" s="184" t="s">
        <v>490</v>
      </c>
      <c r="F319" s="185" t="s">
        <v>491</v>
      </c>
      <c r="G319" s="186" t="s">
        <v>148</v>
      </c>
      <c r="H319" s="187">
        <v>92.838999999999999</v>
      </c>
      <c r="I319" s="188"/>
      <c r="J319" s="189">
        <f>ROUND(I319*H319,2)</f>
        <v>0</v>
      </c>
      <c r="K319" s="190"/>
      <c r="L319" s="191"/>
      <c r="M319" s="192" t="s">
        <v>1</v>
      </c>
      <c r="N319" s="193" t="s">
        <v>40</v>
      </c>
      <c r="P319" s="152">
        <f>O319*H319</f>
        <v>0</v>
      </c>
      <c r="Q319" s="152">
        <v>0.24</v>
      </c>
      <c r="R319" s="152">
        <f>Q319*H319</f>
        <v>22.281359999999999</v>
      </c>
      <c r="S319" s="152">
        <v>0</v>
      </c>
      <c r="T319" s="153">
        <f>S319*H319</f>
        <v>0</v>
      </c>
      <c r="AR319" s="154" t="s">
        <v>181</v>
      </c>
      <c r="AT319" s="154" t="s">
        <v>479</v>
      </c>
      <c r="AU319" s="154" t="s">
        <v>87</v>
      </c>
      <c r="AY319" s="16" t="s">
        <v>143</v>
      </c>
      <c r="BE319" s="155">
        <f>IF(N319="základná",J319,0)</f>
        <v>0</v>
      </c>
      <c r="BF319" s="155">
        <f>IF(N319="znížená",J319,0)</f>
        <v>0</v>
      </c>
      <c r="BG319" s="155">
        <f>IF(N319="zákl. prenesená",J319,0)</f>
        <v>0</v>
      </c>
      <c r="BH319" s="155">
        <f>IF(N319="zníž. prenesená",J319,0)</f>
        <v>0</v>
      </c>
      <c r="BI319" s="155">
        <f>IF(N319="nulová",J319,0)</f>
        <v>0</v>
      </c>
      <c r="BJ319" s="16" t="s">
        <v>87</v>
      </c>
      <c r="BK319" s="155">
        <f>ROUND(I319*H319,2)</f>
        <v>0</v>
      </c>
      <c r="BL319" s="16" t="s">
        <v>149</v>
      </c>
      <c r="BM319" s="154" t="s">
        <v>492</v>
      </c>
    </row>
    <row r="320" spans="2:65" s="1" customFormat="1" ht="21.75" customHeight="1">
      <c r="B320" s="31"/>
      <c r="C320" s="142" t="s">
        <v>493</v>
      </c>
      <c r="D320" s="142" t="s">
        <v>145</v>
      </c>
      <c r="E320" s="143" t="s">
        <v>494</v>
      </c>
      <c r="F320" s="144" t="s">
        <v>495</v>
      </c>
      <c r="G320" s="145" t="s">
        <v>161</v>
      </c>
      <c r="H320" s="146">
        <v>1.159</v>
      </c>
      <c r="I320" s="147"/>
      <c r="J320" s="148">
        <f>ROUND(I320*H320,2)</f>
        <v>0</v>
      </c>
      <c r="K320" s="149"/>
      <c r="L320" s="31"/>
      <c r="M320" s="150" t="s">
        <v>1</v>
      </c>
      <c r="N320" s="151" t="s">
        <v>40</v>
      </c>
      <c r="P320" s="152">
        <f>O320*H320</f>
        <v>0</v>
      </c>
      <c r="Q320" s="152">
        <v>2.4157899999999999</v>
      </c>
      <c r="R320" s="152">
        <f>Q320*H320</f>
        <v>2.7999006099999999</v>
      </c>
      <c r="S320" s="152">
        <v>0</v>
      </c>
      <c r="T320" s="153">
        <f>S320*H320</f>
        <v>0</v>
      </c>
      <c r="AR320" s="154" t="s">
        <v>149</v>
      </c>
      <c r="AT320" s="154" t="s">
        <v>145</v>
      </c>
      <c r="AU320" s="154" t="s">
        <v>87</v>
      </c>
      <c r="AY320" s="16" t="s">
        <v>143</v>
      </c>
      <c r="BE320" s="155">
        <f>IF(N320="základná",J320,0)</f>
        <v>0</v>
      </c>
      <c r="BF320" s="155">
        <f>IF(N320="znížená",J320,0)</f>
        <v>0</v>
      </c>
      <c r="BG320" s="155">
        <f>IF(N320="zákl. prenesená",J320,0)</f>
        <v>0</v>
      </c>
      <c r="BH320" s="155">
        <f>IF(N320="zníž. prenesená",J320,0)</f>
        <v>0</v>
      </c>
      <c r="BI320" s="155">
        <f>IF(N320="nulová",J320,0)</f>
        <v>0</v>
      </c>
      <c r="BJ320" s="16" t="s">
        <v>87</v>
      </c>
      <c r="BK320" s="155">
        <f>ROUND(I320*H320,2)</f>
        <v>0</v>
      </c>
      <c r="BL320" s="16" t="s">
        <v>149</v>
      </c>
      <c r="BM320" s="154" t="s">
        <v>496</v>
      </c>
    </row>
    <row r="321" spans="2:65" s="12" customFormat="1" ht="12">
      <c r="B321" s="156"/>
      <c r="D321" s="157" t="s">
        <v>167</v>
      </c>
      <c r="E321" s="158" t="s">
        <v>1</v>
      </c>
      <c r="F321" s="159" t="s">
        <v>168</v>
      </c>
      <c r="H321" s="158" t="s">
        <v>1</v>
      </c>
      <c r="I321" s="160"/>
      <c r="L321" s="156"/>
      <c r="M321" s="161"/>
      <c r="T321" s="162"/>
      <c r="AT321" s="158" t="s">
        <v>167</v>
      </c>
      <c r="AU321" s="158" t="s">
        <v>87</v>
      </c>
      <c r="AV321" s="12" t="s">
        <v>81</v>
      </c>
      <c r="AW321" s="12" t="s">
        <v>30</v>
      </c>
      <c r="AX321" s="12" t="s">
        <v>74</v>
      </c>
      <c r="AY321" s="158" t="s">
        <v>143</v>
      </c>
    </row>
    <row r="322" spans="2:65" s="13" customFormat="1" ht="12">
      <c r="B322" s="163"/>
      <c r="D322" s="157" t="s">
        <v>167</v>
      </c>
      <c r="E322" s="164" t="s">
        <v>1</v>
      </c>
      <c r="F322" s="165" t="s">
        <v>497</v>
      </c>
      <c r="H322" s="166">
        <v>0.751</v>
      </c>
      <c r="I322" s="167"/>
      <c r="L322" s="163"/>
      <c r="M322" s="168"/>
      <c r="T322" s="169"/>
      <c r="AT322" s="164" t="s">
        <v>167</v>
      </c>
      <c r="AU322" s="164" t="s">
        <v>87</v>
      </c>
      <c r="AV322" s="13" t="s">
        <v>87</v>
      </c>
      <c r="AW322" s="13" t="s">
        <v>30</v>
      </c>
      <c r="AX322" s="13" t="s">
        <v>74</v>
      </c>
      <c r="AY322" s="164" t="s">
        <v>143</v>
      </c>
    </row>
    <row r="323" spans="2:65" s="13" customFormat="1" ht="12">
      <c r="B323" s="163"/>
      <c r="D323" s="157" t="s">
        <v>167</v>
      </c>
      <c r="E323" s="164" t="s">
        <v>1</v>
      </c>
      <c r="F323" s="165" t="s">
        <v>498</v>
      </c>
      <c r="H323" s="166">
        <v>0.40799999999999997</v>
      </c>
      <c r="I323" s="167"/>
      <c r="L323" s="163"/>
      <c r="M323" s="168"/>
      <c r="T323" s="169"/>
      <c r="AT323" s="164" t="s">
        <v>167</v>
      </c>
      <c r="AU323" s="164" t="s">
        <v>87</v>
      </c>
      <c r="AV323" s="13" t="s">
        <v>87</v>
      </c>
      <c r="AW323" s="13" t="s">
        <v>30</v>
      </c>
      <c r="AX323" s="13" t="s">
        <v>74</v>
      </c>
      <c r="AY323" s="164" t="s">
        <v>143</v>
      </c>
    </row>
    <row r="324" spans="2:65" s="14" customFormat="1" ht="12">
      <c r="B324" s="170"/>
      <c r="D324" s="157" t="s">
        <v>167</v>
      </c>
      <c r="E324" s="171" t="s">
        <v>1</v>
      </c>
      <c r="F324" s="172" t="s">
        <v>170</v>
      </c>
      <c r="H324" s="173">
        <v>1.159</v>
      </c>
      <c r="I324" s="174"/>
      <c r="L324" s="170"/>
      <c r="M324" s="175"/>
      <c r="T324" s="176"/>
      <c r="AT324" s="171" t="s">
        <v>167</v>
      </c>
      <c r="AU324" s="171" t="s">
        <v>87</v>
      </c>
      <c r="AV324" s="14" t="s">
        <v>149</v>
      </c>
      <c r="AW324" s="14" t="s">
        <v>30</v>
      </c>
      <c r="AX324" s="14" t="s">
        <v>81</v>
      </c>
      <c r="AY324" s="171" t="s">
        <v>143</v>
      </c>
    </row>
    <row r="325" spans="2:65" s="1" customFormat="1" ht="24.25" customHeight="1">
      <c r="B325" s="31"/>
      <c r="C325" s="142" t="s">
        <v>499</v>
      </c>
      <c r="D325" s="142" t="s">
        <v>145</v>
      </c>
      <c r="E325" s="143" t="s">
        <v>500</v>
      </c>
      <c r="F325" s="144" t="s">
        <v>501</v>
      </c>
      <c r="G325" s="145" t="s">
        <v>174</v>
      </c>
      <c r="H325" s="146">
        <v>0.16800000000000001</v>
      </c>
      <c r="I325" s="147"/>
      <c r="J325" s="148">
        <f>ROUND(I325*H325,2)</f>
        <v>0</v>
      </c>
      <c r="K325" s="149"/>
      <c r="L325" s="31"/>
      <c r="M325" s="150" t="s">
        <v>1</v>
      </c>
      <c r="N325" s="151" t="s">
        <v>40</v>
      </c>
      <c r="P325" s="152">
        <f>O325*H325</f>
        <v>0</v>
      </c>
      <c r="Q325" s="152">
        <v>1.01657</v>
      </c>
      <c r="R325" s="152">
        <f>Q325*H325</f>
        <v>0.17078376000000001</v>
      </c>
      <c r="S325" s="152">
        <v>0</v>
      </c>
      <c r="T325" s="153">
        <f>S325*H325</f>
        <v>0</v>
      </c>
      <c r="AR325" s="154" t="s">
        <v>149</v>
      </c>
      <c r="AT325" s="154" t="s">
        <v>145</v>
      </c>
      <c r="AU325" s="154" t="s">
        <v>87</v>
      </c>
      <c r="AY325" s="16" t="s">
        <v>143</v>
      </c>
      <c r="BE325" s="155">
        <f>IF(N325="základná",J325,0)</f>
        <v>0</v>
      </c>
      <c r="BF325" s="155">
        <f>IF(N325="znížená",J325,0)</f>
        <v>0</v>
      </c>
      <c r="BG325" s="155">
        <f>IF(N325="zákl. prenesená",J325,0)</f>
        <v>0</v>
      </c>
      <c r="BH325" s="155">
        <f>IF(N325="zníž. prenesená",J325,0)</f>
        <v>0</v>
      </c>
      <c r="BI325" s="155">
        <f>IF(N325="nulová",J325,0)</f>
        <v>0</v>
      </c>
      <c r="BJ325" s="16" t="s">
        <v>87</v>
      </c>
      <c r="BK325" s="155">
        <f>ROUND(I325*H325,2)</f>
        <v>0</v>
      </c>
      <c r="BL325" s="16" t="s">
        <v>149</v>
      </c>
      <c r="BM325" s="154" t="s">
        <v>502</v>
      </c>
    </row>
    <row r="326" spans="2:65" s="12" customFormat="1" ht="12">
      <c r="B326" s="156"/>
      <c r="D326" s="157" t="s">
        <v>167</v>
      </c>
      <c r="E326" s="158" t="s">
        <v>1</v>
      </c>
      <c r="F326" s="159" t="s">
        <v>503</v>
      </c>
      <c r="H326" s="158" t="s">
        <v>1</v>
      </c>
      <c r="I326" s="160"/>
      <c r="L326" s="156"/>
      <c r="M326" s="161"/>
      <c r="T326" s="162"/>
      <c r="AT326" s="158" t="s">
        <v>167</v>
      </c>
      <c r="AU326" s="158" t="s">
        <v>87</v>
      </c>
      <c r="AV326" s="12" t="s">
        <v>81</v>
      </c>
      <c r="AW326" s="12" t="s">
        <v>30</v>
      </c>
      <c r="AX326" s="12" t="s">
        <v>74</v>
      </c>
      <c r="AY326" s="158" t="s">
        <v>143</v>
      </c>
    </row>
    <row r="327" spans="2:65" s="13" customFormat="1" ht="12">
      <c r="B327" s="163"/>
      <c r="D327" s="157" t="s">
        <v>167</v>
      </c>
      <c r="E327" s="164" t="s">
        <v>1</v>
      </c>
      <c r="F327" s="165" t="s">
        <v>504</v>
      </c>
      <c r="H327" s="166">
        <v>0.16800000000000001</v>
      </c>
      <c r="I327" s="167"/>
      <c r="L327" s="163"/>
      <c r="M327" s="168"/>
      <c r="T327" s="169"/>
      <c r="AT327" s="164" t="s">
        <v>167</v>
      </c>
      <c r="AU327" s="164" t="s">
        <v>87</v>
      </c>
      <c r="AV327" s="13" t="s">
        <v>87</v>
      </c>
      <c r="AW327" s="13" t="s">
        <v>30</v>
      </c>
      <c r="AX327" s="13" t="s">
        <v>74</v>
      </c>
      <c r="AY327" s="164" t="s">
        <v>143</v>
      </c>
    </row>
    <row r="328" spans="2:65" s="14" customFormat="1" ht="12">
      <c r="B328" s="170"/>
      <c r="D328" s="157" t="s">
        <v>167</v>
      </c>
      <c r="E328" s="171" t="s">
        <v>1</v>
      </c>
      <c r="F328" s="172" t="s">
        <v>170</v>
      </c>
      <c r="H328" s="173">
        <v>0.16800000000000001</v>
      </c>
      <c r="I328" s="174"/>
      <c r="L328" s="170"/>
      <c r="M328" s="175"/>
      <c r="T328" s="176"/>
      <c r="AT328" s="171" t="s">
        <v>167</v>
      </c>
      <c r="AU328" s="171" t="s">
        <v>87</v>
      </c>
      <c r="AV328" s="14" t="s">
        <v>149</v>
      </c>
      <c r="AW328" s="14" t="s">
        <v>30</v>
      </c>
      <c r="AX328" s="14" t="s">
        <v>81</v>
      </c>
      <c r="AY328" s="171" t="s">
        <v>143</v>
      </c>
    </row>
    <row r="329" spans="2:65" s="1" customFormat="1" ht="33" customHeight="1">
      <c r="B329" s="31"/>
      <c r="C329" s="142" t="s">
        <v>505</v>
      </c>
      <c r="D329" s="142" t="s">
        <v>145</v>
      </c>
      <c r="E329" s="143" t="s">
        <v>506</v>
      </c>
      <c r="F329" s="144" t="s">
        <v>507</v>
      </c>
      <c r="G329" s="145" t="s">
        <v>148</v>
      </c>
      <c r="H329" s="146">
        <v>7.0960000000000001</v>
      </c>
      <c r="I329" s="147"/>
      <c r="J329" s="148">
        <f>ROUND(I329*H329,2)</f>
        <v>0</v>
      </c>
      <c r="K329" s="149"/>
      <c r="L329" s="31"/>
      <c r="M329" s="150" t="s">
        <v>1</v>
      </c>
      <c r="N329" s="151" t="s">
        <v>40</v>
      </c>
      <c r="P329" s="152">
        <f>O329*H329</f>
        <v>0</v>
      </c>
      <c r="Q329" s="152">
        <v>7.9000000000000008E-3</v>
      </c>
      <c r="R329" s="152">
        <f>Q329*H329</f>
        <v>5.6058400000000008E-2</v>
      </c>
      <c r="S329" s="152">
        <v>0</v>
      </c>
      <c r="T329" s="153">
        <f>S329*H329</f>
        <v>0</v>
      </c>
      <c r="AR329" s="154" t="s">
        <v>149</v>
      </c>
      <c r="AT329" s="154" t="s">
        <v>145</v>
      </c>
      <c r="AU329" s="154" t="s">
        <v>87</v>
      </c>
      <c r="AY329" s="16" t="s">
        <v>143</v>
      </c>
      <c r="BE329" s="155">
        <f>IF(N329="základná",J329,0)</f>
        <v>0</v>
      </c>
      <c r="BF329" s="155">
        <f>IF(N329="znížená",J329,0)</f>
        <v>0</v>
      </c>
      <c r="BG329" s="155">
        <f>IF(N329="zákl. prenesená",J329,0)</f>
        <v>0</v>
      </c>
      <c r="BH329" s="155">
        <f>IF(N329="zníž. prenesená",J329,0)</f>
        <v>0</v>
      </c>
      <c r="BI329" s="155">
        <f>IF(N329="nulová",J329,0)</f>
        <v>0</v>
      </c>
      <c r="BJ329" s="16" t="s">
        <v>87</v>
      </c>
      <c r="BK329" s="155">
        <f>ROUND(I329*H329,2)</f>
        <v>0</v>
      </c>
      <c r="BL329" s="16" t="s">
        <v>149</v>
      </c>
      <c r="BM329" s="154" t="s">
        <v>508</v>
      </c>
    </row>
    <row r="330" spans="2:65" s="12" customFormat="1" ht="12">
      <c r="B330" s="156"/>
      <c r="D330" s="157" t="s">
        <v>167</v>
      </c>
      <c r="E330" s="158" t="s">
        <v>1</v>
      </c>
      <c r="F330" s="159" t="s">
        <v>168</v>
      </c>
      <c r="H330" s="158" t="s">
        <v>1</v>
      </c>
      <c r="I330" s="160"/>
      <c r="L330" s="156"/>
      <c r="M330" s="161"/>
      <c r="T330" s="162"/>
      <c r="AT330" s="158" t="s">
        <v>167</v>
      </c>
      <c r="AU330" s="158" t="s">
        <v>87</v>
      </c>
      <c r="AV330" s="12" t="s">
        <v>81</v>
      </c>
      <c r="AW330" s="12" t="s">
        <v>30</v>
      </c>
      <c r="AX330" s="12" t="s">
        <v>74</v>
      </c>
      <c r="AY330" s="158" t="s">
        <v>143</v>
      </c>
    </row>
    <row r="331" spans="2:65" s="13" customFormat="1" ht="12">
      <c r="B331" s="163"/>
      <c r="D331" s="157" t="s">
        <v>167</v>
      </c>
      <c r="E331" s="164" t="s">
        <v>1</v>
      </c>
      <c r="F331" s="165" t="s">
        <v>509</v>
      </c>
      <c r="H331" s="166">
        <v>4.1150000000000002</v>
      </c>
      <c r="I331" s="167"/>
      <c r="L331" s="163"/>
      <c r="M331" s="168"/>
      <c r="T331" s="169"/>
      <c r="AT331" s="164" t="s">
        <v>167</v>
      </c>
      <c r="AU331" s="164" t="s">
        <v>87</v>
      </c>
      <c r="AV331" s="13" t="s">
        <v>87</v>
      </c>
      <c r="AW331" s="13" t="s">
        <v>30</v>
      </c>
      <c r="AX331" s="13" t="s">
        <v>74</v>
      </c>
      <c r="AY331" s="164" t="s">
        <v>143</v>
      </c>
    </row>
    <row r="332" spans="2:65" s="13" customFormat="1" ht="12">
      <c r="B332" s="163"/>
      <c r="D332" s="157" t="s">
        <v>167</v>
      </c>
      <c r="E332" s="164" t="s">
        <v>1</v>
      </c>
      <c r="F332" s="165" t="s">
        <v>510</v>
      </c>
      <c r="H332" s="166">
        <v>2.9809999999999999</v>
      </c>
      <c r="I332" s="167"/>
      <c r="L332" s="163"/>
      <c r="M332" s="168"/>
      <c r="T332" s="169"/>
      <c r="AT332" s="164" t="s">
        <v>167</v>
      </c>
      <c r="AU332" s="164" t="s">
        <v>87</v>
      </c>
      <c r="AV332" s="13" t="s">
        <v>87</v>
      </c>
      <c r="AW332" s="13" t="s">
        <v>30</v>
      </c>
      <c r="AX332" s="13" t="s">
        <v>74</v>
      </c>
      <c r="AY332" s="164" t="s">
        <v>143</v>
      </c>
    </row>
    <row r="333" spans="2:65" s="14" customFormat="1" ht="12">
      <c r="B333" s="170"/>
      <c r="D333" s="157" t="s">
        <v>167</v>
      </c>
      <c r="E333" s="171" t="s">
        <v>1</v>
      </c>
      <c r="F333" s="172" t="s">
        <v>170</v>
      </c>
      <c r="H333" s="173">
        <v>7.0960000000000001</v>
      </c>
      <c r="I333" s="174"/>
      <c r="L333" s="170"/>
      <c r="M333" s="175"/>
      <c r="T333" s="176"/>
      <c r="AT333" s="171" t="s">
        <v>167</v>
      </c>
      <c r="AU333" s="171" t="s">
        <v>87</v>
      </c>
      <c r="AV333" s="14" t="s">
        <v>149</v>
      </c>
      <c r="AW333" s="14" t="s">
        <v>30</v>
      </c>
      <c r="AX333" s="14" t="s">
        <v>81</v>
      </c>
      <c r="AY333" s="171" t="s">
        <v>143</v>
      </c>
    </row>
    <row r="334" spans="2:65" s="1" customFormat="1" ht="33" customHeight="1">
      <c r="B334" s="31"/>
      <c r="C334" s="142" t="s">
        <v>511</v>
      </c>
      <c r="D334" s="142" t="s">
        <v>145</v>
      </c>
      <c r="E334" s="143" t="s">
        <v>512</v>
      </c>
      <c r="F334" s="144" t="s">
        <v>513</v>
      </c>
      <c r="G334" s="145" t="s">
        <v>148</v>
      </c>
      <c r="H334" s="146">
        <v>7.0960000000000001</v>
      </c>
      <c r="I334" s="147"/>
      <c r="J334" s="148">
        <f>ROUND(I334*H334,2)</f>
        <v>0</v>
      </c>
      <c r="K334" s="149"/>
      <c r="L334" s="31"/>
      <c r="M334" s="150" t="s">
        <v>1</v>
      </c>
      <c r="N334" s="151" t="s">
        <v>40</v>
      </c>
      <c r="P334" s="152">
        <f>O334*H334</f>
        <v>0</v>
      </c>
      <c r="Q334" s="152">
        <v>0</v>
      </c>
      <c r="R334" s="152">
        <f>Q334*H334</f>
        <v>0</v>
      </c>
      <c r="S334" s="152">
        <v>0</v>
      </c>
      <c r="T334" s="153">
        <f>S334*H334</f>
        <v>0</v>
      </c>
      <c r="AR334" s="154" t="s">
        <v>149</v>
      </c>
      <c r="AT334" s="154" t="s">
        <v>145</v>
      </c>
      <c r="AU334" s="154" t="s">
        <v>87</v>
      </c>
      <c r="AY334" s="16" t="s">
        <v>143</v>
      </c>
      <c r="BE334" s="155">
        <f>IF(N334="základná",J334,0)</f>
        <v>0</v>
      </c>
      <c r="BF334" s="155">
        <f>IF(N334="znížená",J334,0)</f>
        <v>0</v>
      </c>
      <c r="BG334" s="155">
        <f>IF(N334="zákl. prenesená",J334,0)</f>
        <v>0</v>
      </c>
      <c r="BH334" s="155">
        <f>IF(N334="zníž. prenesená",J334,0)</f>
        <v>0</v>
      </c>
      <c r="BI334" s="155">
        <f>IF(N334="nulová",J334,0)</f>
        <v>0</v>
      </c>
      <c r="BJ334" s="16" t="s">
        <v>87</v>
      </c>
      <c r="BK334" s="155">
        <f>ROUND(I334*H334,2)</f>
        <v>0</v>
      </c>
      <c r="BL334" s="16" t="s">
        <v>149</v>
      </c>
      <c r="BM334" s="154" t="s">
        <v>514</v>
      </c>
    </row>
    <row r="335" spans="2:65" s="11" customFormat="1" ht="22.75" customHeight="1">
      <c r="B335" s="130"/>
      <c r="D335" s="131" t="s">
        <v>73</v>
      </c>
      <c r="E335" s="140" t="s">
        <v>163</v>
      </c>
      <c r="F335" s="140" t="s">
        <v>515</v>
      </c>
      <c r="I335" s="133"/>
      <c r="J335" s="141">
        <f>BK335</f>
        <v>0</v>
      </c>
      <c r="L335" s="130"/>
      <c r="M335" s="135"/>
      <c r="P335" s="136">
        <f>SUM(P336:P341)</f>
        <v>0</v>
      </c>
      <c r="R335" s="136">
        <f>SUM(R336:R341)</f>
        <v>7.1855909999999987</v>
      </c>
      <c r="T335" s="137">
        <f>SUM(T336:T341)</f>
        <v>0</v>
      </c>
      <c r="AR335" s="131" t="s">
        <v>81</v>
      </c>
      <c r="AT335" s="138" t="s">
        <v>73</v>
      </c>
      <c r="AU335" s="138" t="s">
        <v>81</v>
      </c>
      <c r="AY335" s="131" t="s">
        <v>143</v>
      </c>
      <c r="BK335" s="139">
        <f>SUM(BK336:BK341)</f>
        <v>0</v>
      </c>
    </row>
    <row r="336" spans="2:65" s="1" customFormat="1" ht="33" customHeight="1">
      <c r="B336" s="31"/>
      <c r="C336" s="142" t="s">
        <v>516</v>
      </c>
      <c r="D336" s="142" t="s">
        <v>145</v>
      </c>
      <c r="E336" s="143" t="s">
        <v>517</v>
      </c>
      <c r="F336" s="144" t="s">
        <v>518</v>
      </c>
      <c r="G336" s="145" t="s">
        <v>148</v>
      </c>
      <c r="H336" s="146">
        <v>14.007</v>
      </c>
      <c r="I336" s="147"/>
      <c r="J336" s="148">
        <f>ROUND(I336*H336,2)</f>
        <v>0</v>
      </c>
      <c r="K336" s="149"/>
      <c r="L336" s="31"/>
      <c r="M336" s="150" t="s">
        <v>1</v>
      </c>
      <c r="N336" s="151" t="s">
        <v>40</v>
      </c>
      <c r="P336" s="152">
        <f>O336*H336</f>
        <v>0</v>
      </c>
      <c r="Q336" s="152">
        <v>0.29899999999999999</v>
      </c>
      <c r="R336" s="152">
        <f>Q336*H336</f>
        <v>4.1880929999999994</v>
      </c>
      <c r="S336" s="152">
        <v>0</v>
      </c>
      <c r="T336" s="153">
        <f>S336*H336</f>
        <v>0</v>
      </c>
      <c r="AR336" s="154" t="s">
        <v>149</v>
      </c>
      <c r="AT336" s="154" t="s">
        <v>145</v>
      </c>
      <c r="AU336" s="154" t="s">
        <v>87</v>
      </c>
      <c r="AY336" s="16" t="s">
        <v>143</v>
      </c>
      <c r="BE336" s="155">
        <f>IF(N336="základná",J336,0)</f>
        <v>0</v>
      </c>
      <c r="BF336" s="155">
        <f>IF(N336="znížená",J336,0)</f>
        <v>0</v>
      </c>
      <c r="BG336" s="155">
        <f>IF(N336="zákl. prenesená",J336,0)</f>
        <v>0</v>
      </c>
      <c r="BH336" s="155">
        <f>IF(N336="zníž. prenesená",J336,0)</f>
        <v>0</v>
      </c>
      <c r="BI336" s="155">
        <f>IF(N336="nulová",J336,0)</f>
        <v>0</v>
      </c>
      <c r="BJ336" s="16" t="s">
        <v>87</v>
      </c>
      <c r="BK336" s="155">
        <f>ROUND(I336*H336,2)</f>
        <v>0</v>
      </c>
      <c r="BL336" s="16" t="s">
        <v>149</v>
      </c>
      <c r="BM336" s="154" t="s">
        <v>519</v>
      </c>
    </row>
    <row r="337" spans="2:65" s="12" customFormat="1" ht="12">
      <c r="B337" s="156"/>
      <c r="D337" s="157" t="s">
        <v>167</v>
      </c>
      <c r="E337" s="158" t="s">
        <v>1</v>
      </c>
      <c r="F337" s="159" t="s">
        <v>168</v>
      </c>
      <c r="H337" s="158" t="s">
        <v>1</v>
      </c>
      <c r="I337" s="160"/>
      <c r="L337" s="156"/>
      <c r="M337" s="161"/>
      <c r="T337" s="162"/>
      <c r="AT337" s="158" t="s">
        <v>167</v>
      </c>
      <c r="AU337" s="158" t="s">
        <v>87</v>
      </c>
      <c r="AV337" s="12" t="s">
        <v>81</v>
      </c>
      <c r="AW337" s="12" t="s">
        <v>30</v>
      </c>
      <c r="AX337" s="12" t="s">
        <v>74</v>
      </c>
      <c r="AY337" s="158" t="s">
        <v>143</v>
      </c>
    </row>
    <row r="338" spans="2:65" s="13" customFormat="1" ht="12">
      <c r="B338" s="163"/>
      <c r="D338" s="157" t="s">
        <v>167</v>
      </c>
      <c r="E338" s="164" t="s">
        <v>1</v>
      </c>
      <c r="F338" s="165" t="s">
        <v>520</v>
      </c>
      <c r="H338" s="166">
        <v>14.007</v>
      </c>
      <c r="I338" s="167"/>
      <c r="L338" s="163"/>
      <c r="M338" s="168"/>
      <c r="T338" s="169"/>
      <c r="AT338" s="164" t="s">
        <v>167</v>
      </c>
      <c r="AU338" s="164" t="s">
        <v>87</v>
      </c>
      <c r="AV338" s="13" t="s">
        <v>87</v>
      </c>
      <c r="AW338" s="13" t="s">
        <v>30</v>
      </c>
      <c r="AX338" s="13" t="s">
        <v>74</v>
      </c>
      <c r="AY338" s="164" t="s">
        <v>143</v>
      </c>
    </row>
    <row r="339" spans="2:65" s="14" customFormat="1" ht="12">
      <c r="B339" s="170"/>
      <c r="D339" s="157" t="s">
        <v>167</v>
      </c>
      <c r="E339" s="171" t="s">
        <v>1</v>
      </c>
      <c r="F339" s="172" t="s">
        <v>170</v>
      </c>
      <c r="H339" s="173">
        <v>14.007</v>
      </c>
      <c r="I339" s="174"/>
      <c r="L339" s="170"/>
      <c r="M339" s="175"/>
      <c r="T339" s="176"/>
      <c r="AT339" s="171" t="s">
        <v>167</v>
      </c>
      <c r="AU339" s="171" t="s">
        <v>87</v>
      </c>
      <c r="AV339" s="14" t="s">
        <v>149</v>
      </c>
      <c r="AW339" s="14" t="s">
        <v>30</v>
      </c>
      <c r="AX339" s="14" t="s">
        <v>81</v>
      </c>
      <c r="AY339" s="171" t="s">
        <v>143</v>
      </c>
    </row>
    <row r="340" spans="2:65" s="1" customFormat="1" ht="33" customHeight="1">
      <c r="B340" s="31"/>
      <c r="C340" s="142" t="s">
        <v>521</v>
      </c>
      <c r="D340" s="142" t="s">
        <v>145</v>
      </c>
      <c r="E340" s="143" t="s">
        <v>522</v>
      </c>
      <c r="F340" s="144" t="s">
        <v>523</v>
      </c>
      <c r="G340" s="145" t="s">
        <v>148</v>
      </c>
      <c r="H340" s="146">
        <v>14.007</v>
      </c>
      <c r="I340" s="147"/>
      <c r="J340" s="148">
        <f>ROUND(I340*H340,2)</f>
        <v>0</v>
      </c>
      <c r="K340" s="149"/>
      <c r="L340" s="31"/>
      <c r="M340" s="150" t="s">
        <v>1</v>
      </c>
      <c r="N340" s="151" t="s">
        <v>40</v>
      </c>
      <c r="P340" s="152">
        <f>O340*H340</f>
        <v>0</v>
      </c>
      <c r="Q340" s="152">
        <v>8.4000000000000005E-2</v>
      </c>
      <c r="R340" s="152">
        <f>Q340*H340</f>
        <v>1.176588</v>
      </c>
      <c r="S340" s="152">
        <v>0</v>
      </c>
      <c r="T340" s="153">
        <f>S340*H340</f>
        <v>0</v>
      </c>
      <c r="AR340" s="154" t="s">
        <v>149</v>
      </c>
      <c r="AT340" s="154" t="s">
        <v>145</v>
      </c>
      <c r="AU340" s="154" t="s">
        <v>87</v>
      </c>
      <c r="AY340" s="16" t="s">
        <v>143</v>
      </c>
      <c r="BE340" s="155">
        <f>IF(N340="základná",J340,0)</f>
        <v>0</v>
      </c>
      <c r="BF340" s="155">
        <f>IF(N340="znížená",J340,0)</f>
        <v>0</v>
      </c>
      <c r="BG340" s="155">
        <f>IF(N340="zákl. prenesená",J340,0)</f>
        <v>0</v>
      </c>
      <c r="BH340" s="155">
        <f>IF(N340="zníž. prenesená",J340,0)</f>
        <v>0</v>
      </c>
      <c r="BI340" s="155">
        <f>IF(N340="nulová",J340,0)</f>
        <v>0</v>
      </c>
      <c r="BJ340" s="16" t="s">
        <v>87</v>
      </c>
      <c r="BK340" s="155">
        <f>ROUND(I340*H340,2)</f>
        <v>0</v>
      </c>
      <c r="BL340" s="16" t="s">
        <v>149</v>
      </c>
      <c r="BM340" s="154" t="s">
        <v>524</v>
      </c>
    </row>
    <row r="341" spans="2:65" s="1" customFormat="1" ht="16.5" customHeight="1">
      <c r="B341" s="31"/>
      <c r="C341" s="183" t="s">
        <v>525</v>
      </c>
      <c r="D341" s="183" t="s">
        <v>479</v>
      </c>
      <c r="E341" s="184" t="s">
        <v>526</v>
      </c>
      <c r="F341" s="185" t="s">
        <v>527</v>
      </c>
      <c r="G341" s="186" t="s">
        <v>148</v>
      </c>
      <c r="H341" s="187">
        <v>14.007</v>
      </c>
      <c r="I341" s="188"/>
      <c r="J341" s="189">
        <f>ROUND(I341*H341,2)</f>
        <v>0</v>
      </c>
      <c r="K341" s="190"/>
      <c r="L341" s="191"/>
      <c r="M341" s="192" t="s">
        <v>1</v>
      </c>
      <c r="N341" s="193" t="s">
        <v>40</v>
      </c>
      <c r="P341" s="152">
        <f>O341*H341</f>
        <v>0</v>
      </c>
      <c r="Q341" s="152">
        <v>0.13</v>
      </c>
      <c r="R341" s="152">
        <f>Q341*H341</f>
        <v>1.82091</v>
      </c>
      <c r="S341" s="152">
        <v>0</v>
      </c>
      <c r="T341" s="153">
        <f>S341*H341</f>
        <v>0</v>
      </c>
      <c r="AR341" s="154" t="s">
        <v>181</v>
      </c>
      <c r="AT341" s="154" t="s">
        <v>479</v>
      </c>
      <c r="AU341" s="154" t="s">
        <v>87</v>
      </c>
      <c r="AY341" s="16" t="s">
        <v>143</v>
      </c>
      <c r="BE341" s="155">
        <f>IF(N341="základná",J341,0)</f>
        <v>0</v>
      </c>
      <c r="BF341" s="155">
        <f>IF(N341="znížená",J341,0)</f>
        <v>0</v>
      </c>
      <c r="BG341" s="155">
        <f>IF(N341="zákl. prenesená",J341,0)</f>
        <v>0</v>
      </c>
      <c r="BH341" s="155">
        <f>IF(N341="zníž. prenesená",J341,0)</f>
        <v>0</v>
      </c>
      <c r="BI341" s="155">
        <f>IF(N341="nulová",J341,0)</f>
        <v>0</v>
      </c>
      <c r="BJ341" s="16" t="s">
        <v>87</v>
      </c>
      <c r="BK341" s="155">
        <f>ROUND(I341*H341,2)</f>
        <v>0</v>
      </c>
      <c r="BL341" s="16" t="s">
        <v>149</v>
      </c>
      <c r="BM341" s="154" t="s">
        <v>528</v>
      </c>
    </row>
    <row r="342" spans="2:65" s="11" customFormat="1" ht="22.75" customHeight="1">
      <c r="B342" s="130"/>
      <c r="D342" s="131" t="s">
        <v>73</v>
      </c>
      <c r="E342" s="140" t="s">
        <v>171</v>
      </c>
      <c r="F342" s="140" t="s">
        <v>529</v>
      </c>
      <c r="I342" s="133"/>
      <c r="J342" s="141">
        <f>BK342</f>
        <v>0</v>
      </c>
      <c r="L342" s="130"/>
      <c r="M342" s="135"/>
      <c r="P342" s="136">
        <f>SUM(P343:P457)</f>
        <v>0</v>
      </c>
      <c r="R342" s="136">
        <f>SUM(R343:R457)</f>
        <v>81.510330436000018</v>
      </c>
      <c r="T342" s="137">
        <f>SUM(T343:T457)</f>
        <v>0</v>
      </c>
      <c r="AR342" s="131" t="s">
        <v>81</v>
      </c>
      <c r="AT342" s="138" t="s">
        <v>73</v>
      </c>
      <c r="AU342" s="138" t="s">
        <v>81</v>
      </c>
      <c r="AY342" s="131" t="s">
        <v>143</v>
      </c>
      <c r="BK342" s="139">
        <f>SUM(BK343:BK457)</f>
        <v>0</v>
      </c>
    </row>
    <row r="343" spans="2:65" s="1" customFormat="1" ht="24.25" customHeight="1">
      <c r="B343" s="31"/>
      <c r="C343" s="142" t="s">
        <v>530</v>
      </c>
      <c r="D343" s="142" t="s">
        <v>145</v>
      </c>
      <c r="E343" s="143" t="s">
        <v>531</v>
      </c>
      <c r="F343" s="144" t="s">
        <v>532</v>
      </c>
      <c r="G343" s="145" t="s">
        <v>148</v>
      </c>
      <c r="H343" s="146">
        <v>653.37400000000002</v>
      </c>
      <c r="I343" s="147"/>
      <c r="J343" s="148">
        <f>ROUND(I343*H343,2)</f>
        <v>0</v>
      </c>
      <c r="K343" s="149"/>
      <c r="L343" s="31"/>
      <c r="M343" s="150" t="s">
        <v>1</v>
      </c>
      <c r="N343" s="151" t="s">
        <v>40</v>
      </c>
      <c r="P343" s="152">
        <f>O343*H343</f>
        <v>0</v>
      </c>
      <c r="Q343" s="152">
        <v>2.3000000000000001E-4</v>
      </c>
      <c r="R343" s="152">
        <f>Q343*H343</f>
        <v>0.15027602000000001</v>
      </c>
      <c r="S343" s="152">
        <v>0</v>
      </c>
      <c r="T343" s="153">
        <f>S343*H343</f>
        <v>0</v>
      </c>
      <c r="AR343" s="154" t="s">
        <v>149</v>
      </c>
      <c r="AT343" s="154" t="s">
        <v>145</v>
      </c>
      <c r="AU343" s="154" t="s">
        <v>87</v>
      </c>
      <c r="AY343" s="16" t="s">
        <v>143</v>
      </c>
      <c r="BE343" s="155">
        <f>IF(N343="základná",J343,0)</f>
        <v>0</v>
      </c>
      <c r="BF343" s="155">
        <f>IF(N343="znížená",J343,0)</f>
        <v>0</v>
      </c>
      <c r="BG343" s="155">
        <f>IF(N343="zákl. prenesená",J343,0)</f>
        <v>0</v>
      </c>
      <c r="BH343" s="155">
        <f>IF(N343="zníž. prenesená",J343,0)</f>
        <v>0</v>
      </c>
      <c r="BI343" s="155">
        <f>IF(N343="nulová",J343,0)</f>
        <v>0</v>
      </c>
      <c r="BJ343" s="16" t="s">
        <v>87</v>
      </c>
      <c r="BK343" s="155">
        <f>ROUND(I343*H343,2)</f>
        <v>0</v>
      </c>
      <c r="BL343" s="16" t="s">
        <v>149</v>
      </c>
      <c r="BM343" s="154" t="s">
        <v>533</v>
      </c>
    </row>
    <row r="344" spans="2:65" s="12" customFormat="1" ht="12">
      <c r="B344" s="156"/>
      <c r="D344" s="157" t="s">
        <v>167</v>
      </c>
      <c r="E344" s="158" t="s">
        <v>1</v>
      </c>
      <c r="F344" s="159" t="s">
        <v>372</v>
      </c>
      <c r="H344" s="158" t="s">
        <v>1</v>
      </c>
      <c r="I344" s="160"/>
      <c r="L344" s="156"/>
      <c r="M344" s="161"/>
      <c r="T344" s="162"/>
      <c r="AT344" s="158" t="s">
        <v>167</v>
      </c>
      <c r="AU344" s="158" t="s">
        <v>87</v>
      </c>
      <c r="AV344" s="12" t="s">
        <v>81</v>
      </c>
      <c r="AW344" s="12" t="s">
        <v>30</v>
      </c>
      <c r="AX344" s="12" t="s">
        <v>74</v>
      </c>
      <c r="AY344" s="158" t="s">
        <v>143</v>
      </c>
    </row>
    <row r="345" spans="2:65" s="13" customFormat="1" ht="12">
      <c r="B345" s="163"/>
      <c r="D345" s="157" t="s">
        <v>167</v>
      </c>
      <c r="E345" s="164" t="s">
        <v>1</v>
      </c>
      <c r="F345" s="165" t="s">
        <v>534</v>
      </c>
      <c r="H345" s="166">
        <v>314.71899999999999</v>
      </c>
      <c r="I345" s="167"/>
      <c r="L345" s="163"/>
      <c r="M345" s="168"/>
      <c r="T345" s="169"/>
      <c r="AT345" s="164" t="s">
        <v>167</v>
      </c>
      <c r="AU345" s="164" t="s">
        <v>87</v>
      </c>
      <c r="AV345" s="13" t="s">
        <v>87</v>
      </c>
      <c r="AW345" s="13" t="s">
        <v>30</v>
      </c>
      <c r="AX345" s="13" t="s">
        <v>74</v>
      </c>
      <c r="AY345" s="164" t="s">
        <v>143</v>
      </c>
    </row>
    <row r="346" spans="2:65" s="13" customFormat="1" ht="24">
      <c r="B346" s="163"/>
      <c r="D346" s="157" t="s">
        <v>167</v>
      </c>
      <c r="E346" s="164" t="s">
        <v>1</v>
      </c>
      <c r="F346" s="165" t="s">
        <v>535</v>
      </c>
      <c r="H346" s="166">
        <v>229.93600000000001</v>
      </c>
      <c r="I346" s="167"/>
      <c r="L346" s="163"/>
      <c r="M346" s="168"/>
      <c r="T346" s="169"/>
      <c r="AT346" s="164" t="s">
        <v>167</v>
      </c>
      <c r="AU346" s="164" t="s">
        <v>87</v>
      </c>
      <c r="AV346" s="13" t="s">
        <v>87</v>
      </c>
      <c r="AW346" s="13" t="s">
        <v>30</v>
      </c>
      <c r="AX346" s="13" t="s">
        <v>74</v>
      </c>
      <c r="AY346" s="164" t="s">
        <v>143</v>
      </c>
    </row>
    <row r="347" spans="2:65" s="13" customFormat="1" ht="12">
      <c r="B347" s="163"/>
      <c r="D347" s="157" t="s">
        <v>167</v>
      </c>
      <c r="E347" s="164" t="s">
        <v>1</v>
      </c>
      <c r="F347" s="165" t="s">
        <v>536</v>
      </c>
      <c r="H347" s="166">
        <v>-39.31</v>
      </c>
      <c r="I347" s="167"/>
      <c r="L347" s="163"/>
      <c r="M347" s="168"/>
      <c r="T347" s="169"/>
      <c r="AT347" s="164" t="s">
        <v>167</v>
      </c>
      <c r="AU347" s="164" t="s">
        <v>87</v>
      </c>
      <c r="AV347" s="13" t="s">
        <v>87</v>
      </c>
      <c r="AW347" s="13" t="s">
        <v>30</v>
      </c>
      <c r="AX347" s="13" t="s">
        <v>74</v>
      </c>
      <c r="AY347" s="164" t="s">
        <v>143</v>
      </c>
    </row>
    <row r="348" spans="2:65" s="13" customFormat="1" ht="12">
      <c r="B348" s="163"/>
      <c r="D348" s="157" t="s">
        <v>167</v>
      </c>
      <c r="E348" s="164" t="s">
        <v>1</v>
      </c>
      <c r="F348" s="165" t="s">
        <v>537</v>
      </c>
      <c r="H348" s="166">
        <v>-19.795999999999999</v>
      </c>
      <c r="I348" s="167"/>
      <c r="L348" s="163"/>
      <c r="M348" s="168"/>
      <c r="T348" s="169"/>
      <c r="AT348" s="164" t="s">
        <v>167</v>
      </c>
      <c r="AU348" s="164" t="s">
        <v>87</v>
      </c>
      <c r="AV348" s="13" t="s">
        <v>87</v>
      </c>
      <c r="AW348" s="13" t="s">
        <v>30</v>
      </c>
      <c r="AX348" s="13" t="s">
        <v>74</v>
      </c>
      <c r="AY348" s="164" t="s">
        <v>143</v>
      </c>
    </row>
    <row r="349" spans="2:65" s="12" customFormat="1" ht="12">
      <c r="B349" s="156"/>
      <c r="D349" s="157" t="s">
        <v>167</v>
      </c>
      <c r="E349" s="158" t="s">
        <v>1</v>
      </c>
      <c r="F349" s="159" t="s">
        <v>538</v>
      </c>
      <c r="H349" s="158" t="s">
        <v>1</v>
      </c>
      <c r="I349" s="160"/>
      <c r="L349" s="156"/>
      <c r="M349" s="161"/>
      <c r="T349" s="162"/>
      <c r="AT349" s="158" t="s">
        <v>167</v>
      </c>
      <c r="AU349" s="158" t="s">
        <v>87</v>
      </c>
      <c r="AV349" s="12" t="s">
        <v>81</v>
      </c>
      <c r="AW349" s="12" t="s">
        <v>30</v>
      </c>
      <c r="AX349" s="12" t="s">
        <v>74</v>
      </c>
      <c r="AY349" s="158" t="s">
        <v>143</v>
      </c>
    </row>
    <row r="350" spans="2:65" s="13" customFormat="1" ht="12">
      <c r="B350" s="163"/>
      <c r="D350" s="157" t="s">
        <v>167</v>
      </c>
      <c r="E350" s="164" t="s">
        <v>1</v>
      </c>
      <c r="F350" s="165" t="s">
        <v>539</v>
      </c>
      <c r="H350" s="166">
        <v>8.8000000000000007</v>
      </c>
      <c r="I350" s="167"/>
      <c r="L350" s="163"/>
      <c r="M350" s="168"/>
      <c r="T350" s="169"/>
      <c r="AT350" s="164" t="s">
        <v>167</v>
      </c>
      <c r="AU350" s="164" t="s">
        <v>87</v>
      </c>
      <c r="AV350" s="13" t="s">
        <v>87</v>
      </c>
      <c r="AW350" s="13" t="s">
        <v>30</v>
      </c>
      <c r="AX350" s="13" t="s">
        <v>74</v>
      </c>
      <c r="AY350" s="164" t="s">
        <v>143</v>
      </c>
    </row>
    <row r="351" spans="2:65" s="13" customFormat="1" ht="24">
      <c r="B351" s="163"/>
      <c r="D351" s="157" t="s">
        <v>167</v>
      </c>
      <c r="E351" s="164" t="s">
        <v>1</v>
      </c>
      <c r="F351" s="165" t="s">
        <v>540</v>
      </c>
      <c r="H351" s="166">
        <v>6.6360000000000001</v>
      </c>
      <c r="I351" s="167"/>
      <c r="L351" s="163"/>
      <c r="M351" s="168"/>
      <c r="T351" s="169"/>
      <c r="AT351" s="164" t="s">
        <v>167</v>
      </c>
      <c r="AU351" s="164" t="s">
        <v>87</v>
      </c>
      <c r="AV351" s="13" t="s">
        <v>87</v>
      </c>
      <c r="AW351" s="13" t="s">
        <v>30</v>
      </c>
      <c r="AX351" s="13" t="s">
        <v>74</v>
      </c>
      <c r="AY351" s="164" t="s">
        <v>143</v>
      </c>
    </row>
    <row r="352" spans="2:65" s="13" customFormat="1" ht="12">
      <c r="B352" s="163"/>
      <c r="D352" s="157" t="s">
        <v>167</v>
      </c>
      <c r="E352" s="164" t="s">
        <v>1</v>
      </c>
      <c r="F352" s="165" t="s">
        <v>541</v>
      </c>
      <c r="H352" s="166">
        <v>0.78400000000000003</v>
      </c>
      <c r="I352" s="167"/>
      <c r="L352" s="163"/>
      <c r="M352" s="168"/>
      <c r="T352" s="169"/>
      <c r="AT352" s="164" t="s">
        <v>167</v>
      </c>
      <c r="AU352" s="164" t="s">
        <v>87</v>
      </c>
      <c r="AV352" s="13" t="s">
        <v>87</v>
      </c>
      <c r="AW352" s="13" t="s">
        <v>30</v>
      </c>
      <c r="AX352" s="13" t="s">
        <v>74</v>
      </c>
      <c r="AY352" s="164" t="s">
        <v>143</v>
      </c>
    </row>
    <row r="353" spans="2:65" s="13" customFormat="1" ht="12">
      <c r="B353" s="163"/>
      <c r="D353" s="157" t="s">
        <v>167</v>
      </c>
      <c r="E353" s="164" t="s">
        <v>1</v>
      </c>
      <c r="F353" s="165" t="s">
        <v>542</v>
      </c>
      <c r="H353" s="166">
        <v>3.4</v>
      </c>
      <c r="I353" s="167"/>
      <c r="L353" s="163"/>
      <c r="M353" s="168"/>
      <c r="T353" s="169"/>
      <c r="AT353" s="164" t="s">
        <v>167</v>
      </c>
      <c r="AU353" s="164" t="s">
        <v>87</v>
      </c>
      <c r="AV353" s="13" t="s">
        <v>87</v>
      </c>
      <c r="AW353" s="13" t="s">
        <v>30</v>
      </c>
      <c r="AX353" s="13" t="s">
        <v>74</v>
      </c>
      <c r="AY353" s="164" t="s">
        <v>143</v>
      </c>
    </row>
    <row r="354" spans="2:65" s="12" customFormat="1" ht="12">
      <c r="B354" s="156"/>
      <c r="D354" s="157" t="s">
        <v>167</v>
      </c>
      <c r="E354" s="158" t="s">
        <v>1</v>
      </c>
      <c r="F354" s="159" t="s">
        <v>425</v>
      </c>
      <c r="H354" s="158" t="s">
        <v>1</v>
      </c>
      <c r="I354" s="160"/>
      <c r="L354" s="156"/>
      <c r="M354" s="161"/>
      <c r="T354" s="162"/>
      <c r="AT354" s="158" t="s">
        <v>167</v>
      </c>
      <c r="AU354" s="158" t="s">
        <v>87</v>
      </c>
      <c r="AV354" s="12" t="s">
        <v>81</v>
      </c>
      <c r="AW354" s="12" t="s">
        <v>30</v>
      </c>
      <c r="AX354" s="12" t="s">
        <v>74</v>
      </c>
      <c r="AY354" s="158" t="s">
        <v>143</v>
      </c>
    </row>
    <row r="355" spans="2:65" s="13" customFormat="1" ht="24">
      <c r="B355" s="163"/>
      <c r="D355" s="157" t="s">
        <v>167</v>
      </c>
      <c r="E355" s="164" t="s">
        <v>1</v>
      </c>
      <c r="F355" s="165" t="s">
        <v>543</v>
      </c>
      <c r="H355" s="166">
        <v>150.57</v>
      </c>
      <c r="I355" s="167"/>
      <c r="L355" s="163"/>
      <c r="M355" s="168"/>
      <c r="T355" s="169"/>
      <c r="AT355" s="164" t="s">
        <v>167</v>
      </c>
      <c r="AU355" s="164" t="s">
        <v>87</v>
      </c>
      <c r="AV355" s="13" t="s">
        <v>87</v>
      </c>
      <c r="AW355" s="13" t="s">
        <v>30</v>
      </c>
      <c r="AX355" s="13" t="s">
        <v>74</v>
      </c>
      <c r="AY355" s="164" t="s">
        <v>143</v>
      </c>
    </row>
    <row r="356" spans="2:65" s="13" customFormat="1" ht="12">
      <c r="B356" s="163"/>
      <c r="D356" s="157" t="s">
        <v>167</v>
      </c>
      <c r="E356" s="164" t="s">
        <v>1</v>
      </c>
      <c r="F356" s="165" t="s">
        <v>544</v>
      </c>
      <c r="H356" s="166">
        <v>19.007999999999999</v>
      </c>
      <c r="I356" s="167"/>
      <c r="L356" s="163"/>
      <c r="M356" s="168"/>
      <c r="T356" s="169"/>
      <c r="AT356" s="164" t="s">
        <v>167</v>
      </c>
      <c r="AU356" s="164" t="s">
        <v>87</v>
      </c>
      <c r="AV356" s="13" t="s">
        <v>87</v>
      </c>
      <c r="AW356" s="13" t="s">
        <v>30</v>
      </c>
      <c r="AX356" s="13" t="s">
        <v>74</v>
      </c>
      <c r="AY356" s="164" t="s">
        <v>143</v>
      </c>
    </row>
    <row r="357" spans="2:65" s="13" customFormat="1" ht="12">
      <c r="B357" s="163"/>
      <c r="D357" s="157" t="s">
        <v>167</v>
      </c>
      <c r="E357" s="164" t="s">
        <v>1</v>
      </c>
      <c r="F357" s="165" t="s">
        <v>545</v>
      </c>
      <c r="H357" s="166">
        <v>5.3940000000000001</v>
      </c>
      <c r="I357" s="167"/>
      <c r="L357" s="163"/>
      <c r="M357" s="168"/>
      <c r="T357" s="169"/>
      <c r="AT357" s="164" t="s">
        <v>167</v>
      </c>
      <c r="AU357" s="164" t="s">
        <v>87</v>
      </c>
      <c r="AV357" s="13" t="s">
        <v>87</v>
      </c>
      <c r="AW357" s="13" t="s">
        <v>30</v>
      </c>
      <c r="AX357" s="13" t="s">
        <v>74</v>
      </c>
      <c r="AY357" s="164" t="s">
        <v>143</v>
      </c>
    </row>
    <row r="358" spans="2:65" s="13" customFormat="1" ht="12">
      <c r="B358" s="163"/>
      <c r="D358" s="157" t="s">
        <v>167</v>
      </c>
      <c r="E358" s="164" t="s">
        <v>1</v>
      </c>
      <c r="F358" s="165" t="s">
        <v>546</v>
      </c>
      <c r="H358" s="166">
        <v>-14.445</v>
      </c>
      <c r="I358" s="167"/>
      <c r="L358" s="163"/>
      <c r="M358" s="168"/>
      <c r="T358" s="169"/>
      <c r="AT358" s="164" t="s">
        <v>167</v>
      </c>
      <c r="AU358" s="164" t="s">
        <v>87</v>
      </c>
      <c r="AV358" s="13" t="s">
        <v>87</v>
      </c>
      <c r="AW358" s="13" t="s">
        <v>30</v>
      </c>
      <c r="AX358" s="13" t="s">
        <v>74</v>
      </c>
      <c r="AY358" s="164" t="s">
        <v>143</v>
      </c>
    </row>
    <row r="359" spans="2:65" s="13" customFormat="1" ht="12">
      <c r="B359" s="163"/>
      <c r="D359" s="157" t="s">
        <v>167</v>
      </c>
      <c r="E359" s="164" t="s">
        <v>1</v>
      </c>
      <c r="F359" s="165" t="s">
        <v>547</v>
      </c>
      <c r="H359" s="166">
        <v>-12.321999999999999</v>
      </c>
      <c r="I359" s="167"/>
      <c r="L359" s="163"/>
      <c r="M359" s="168"/>
      <c r="T359" s="169"/>
      <c r="AT359" s="164" t="s">
        <v>167</v>
      </c>
      <c r="AU359" s="164" t="s">
        <v>87</v>
      </c>
      <c r="AV359" s="13" t="s">
        <v>87</v>
      </c>
      <c r="AW359" s="13" t="s">
        <v>30</v>
      </c>
      <c r="AX359" s="13" t="s">
        <v>74</v>
      </c>
      <c r="AY359" s="164" t="s">
        <v>143</v>
      </c>
    </row>
    <row r="360" spans="2:65" s="14" customFormat="1" ht="12">
      <c r="B360" s="170"/>
      <c r="D360" s="157" t="s">
        <v>167</v>
      </c>
      <c r="E360" s="171" t="s">
        <v>1</v>
      </c>
      <c r="F360" s="172" t="s">
        <v>170</v>
      </c>
      <c r="H360" s="173">
        <v>653.37400000000002</v>
      </c>
      <c r="I360" s="174"/>
      <c r="L360" s="170"/>
      <c r="M360" s="175"/>
      <c r="T360" s="176"/>
      <c r="AT360" s="171" t="s">
        <v>167</v>
      </c>
      <c r="AU360" s="171" t="s">
        <v>87</v>
      </c>
      <c r="AV360" s="14" t="s">
        <v>149</v>
      </c>
      <c r="AW360" s="14" t="s">
        <v>30</v>
      </c>
      <c r="AX360" s="14" t="s">
        <v>81</v>
      </c>
      <c r="AY360" s="171" t="s">
        <v>143</v>
      </c>
    </row>
    <row r="361" spans="2:65" s="1" customFormat="1" ht="24.25" customHeight="1">
      <c r="B361" s="31"/>
      <c r="C361" s="142" t="s">
        <v>548</v>
      </c>
      <c r="D361" s="142" t="s">
        <v>145</v>
      </c>
      <c r="E361" s="143" t="s">
        <v>549</v>
      </c>
      <c r="F361" s="144" t="s">
        <v>550</v>
      </c>
      <c r="G361" s="145" t="s">
        <v>148</v>
      </c>
      <c r="H361" s="146">
        <v>585.505</v>
      </c>
      <c r="I361" s="147"/>
      <c r="J361" s="148">
        <f>ROUND(I361*H361,2)</f>
        <v>0</v>
      </c>
      <c r="K361" s="149"/>
      <c r="L361" s="31"/>
      <c r="M361" s="150" t="s">
        <v>1</v>
      </c>
      <c r="N361" s="151" t="s">
        <v>40</v>
      </c>
      <c r="P361" s="152">
        <f>O361*H361</f>
        <v>0</v>
      </c>
      <c r="Q361" s="152">
        <v>7.8799999999999999E-3</v>
      </c>
      <c r="R361" s="152">
        <f>Q361*H361</f>
        <v>4.6137794000000003</v>
      </c>
      <c r="S361" s="152">
        <v>0</v>
      </c>
      <c r="T361" s="153">
        <f>S361*H361</f>
        <v>0</v>
      </c>
      <c r="AR361" s="154" t="s">
        <v>149</v>
      </c>
      <c r="AT361" s="154" t="s">
        <v>145</v>
      </c>
      <c r="AU361" s="154" t="s">
        <v>87</v>
      </c>
      <c r="AY361" s="16" t="s">
        <v>143</v>
      </c>
      <c r="BE361" s="155">
        <f>IF(N361="základná",J361,0)</f>
        <v>0</v>
      </c>
      <c r="BF361" s="155">
        <f>IF(N361="znížená",J361,0)</f>
        <v>0</v>
      </c>
      <c r="BG361" s="155">
        <f>IF(N361="zákl. prenesená",J361,0)</f>
        <v>0</v>
      </c>
      <c r="BH361" s="155">
        <f>IF(N361="zníž. prenesená",J361,0)</f>
        <v>0</v>
      </c>
      <c r="BI361" s="155">
        <f>IF(N361="nulová",J361,0)</f>
        <v>0</v>
      </c>
      <c r="BJ361" s="16" t="s">
        <v>87</v>
      </c>
      <c r="BK361" s="155">
        <f>ROUND(I361*H361,2)</f>
        <v>0</v>
      </c>
      <c r="BL361" s="16" t="s">
        <v>149</v>
      </c>
      <c r="BM361" s="154" t="s">
        <v>551</v>
      </c>
    </row>
    <row r="362" spans="2:65" s="12" customFormat="1" ht="12">
      <c r="B362" s="156"/>
      <c r="D362" s="157" t="s">
        <v>167</v>
      </c>
      <c r="E362" s="158" t="s">
        <v>1</v>
      </c>
      <c r="F362" s="159" t="s">
        <v>372</v>
      </c>
      <c r="H362" s="158" t="s">
        <v>1</v>
      </c>
      <c r="I362" s="160"/>
      <c r="L362" s="156"/>
      <c r="M362" s="161"/>
      <c r="T362" s="162"/>
      <c r="AT362" s="158" t="s">
        <v>167</v>
      </c>
      <c r="AU362" s="158" t="s">
        <v>87</v>
      </c>
      <c r="AV362" s="12" t="s">
        <v>81</v>
      </c>
      <c r="AW362" s="12" t="s">
        <v>30</v>
      </c>
      <c r="AX362" s="12" t="s">
        <v>74</v>
      </c>
      <c r="AY362" s="158" t="s">
        <v>143</v>
      </c>
    </row>
    <row r="363" spans="2:65" s="13" customFormat="1" ht="12">
      <c r="B363" s="163"/>
      <c r="D363" s="157" t="s">
        <v>167</v>
      </c>
      <c r="E363" s="164" t="s">
        <v>1</v>
      </c>
      <c r="F363" s="165" t="s">
        <v>534</v>
      </c>
      <c r="H363" s="166">
        <v>314.71899999999999</v>
      </c>
      <c r="I363" s="167"/>
      <c r="L363" s="163"/>
      <c r="M363" s="168"/>
      <c r="T363" s="169"/>
      <c r="AT363" s="164" t="s">
        <v>167</v>
      </c>
      <c r="AU363" s="164" t="s">
        <v>87</v>
      </c>
      <c r="AV363" s="13" t="s">
        <v>87</v>
      </c>
      <c r="AW363" s="13" t="s">
        <v>30</v>
      </c>
      <c r="AX363" s="13" t="s">
        <v>74</v>
      </c>
      <c r="AY363" s="164" t="s">
        <v>143</v>
      </c>
    </row>
    <row r="364" spans="2:65" s="13" customFormat="1" ht="24">
      <c r="B364" s="163"/>
      <c r="D364" s="157" t="s">
        <v>167</v>
      </c>
      <c r="E364" s="164" t="s">
        <v>1</v>
      </c>
      <c r="F364" s="165" t="s">
        <v>535</v>
      </c>
      <c r="H364" s="166">
        <v>229.93600000000001</v>
      </c>
      <c r="I364" s="167"/>
      <c r="L364" s="163"/>
      <c r="M364" s="168"/>
      <c r="T364" s="169"/>
      <c r="AT364" s="164" t="s">
        <v>167</v>
      </c>
      <c r="AU364" s="164" t="s">
        <v>87</v>
      </c>
      <c r="AV364" s="13" t="s">
        <v>87</v>
      </c>
      <c r="AW364" s="13" t="s">
        <v>30</v>
      </c>
      <c r="AX364" s="13" t="s">
        <v>74</v>
      </c>
      <c r="AY364" s="164" t="s">
        <v>143</v>
      </c>
    </row>
    <row r="365" spans="2:65" s="13" customFormat="1" ht="12">
      <c r="B365" s="163"/>
      <c r="D365" s="157" t="s">
        <v>167</v>
      </c>
      <c r="E365" s="164" t="s">
        <v>1</v>
      </c>
      <c r="F365" s="165" t="s">
        <v>536</v>
      </c>
      <c r="H365" s="166">
        <v>-39.31</v>
      </c>
      <c r="I365" s="167"/>
      <c r="L365" s="163"/>
      <c r="M365" s="168"/>
      <c r="T365" s="169"/>
      <c r="AT365" s="164" t="s">
        <v>167</v>
      </c>
      <c r="AU365" s="164" t="s">
        <v>87</v>
      </c>
      <c r="AV365" s="13" t="s">
        <v>87</v>
      </c>
      <c r="AW365" s="13" t="s">
        <v>30</v>
      </c>
      <c r="AX365" s="13" t="s">
        <v>74</v>
      </c>
      <c r="AY365" s="164" t="s">
        <v>143</v>
      </c>
    </row>
    <row r="366" spans="2:65" s="13" customFormat="1" ht="12">
      <c r="B366" s="163"/>
      <c r="D366" s="157" t="s">
        <v>167</v>
      </c>
      <c r="E366" s="164" t="s">
        <v>1</v>
      </c>
      <c r="F366" s="165" t="s">
        <v>537</v>
      </c>
      <c r="H366" s="166">
        <v>-19.795999999999999</v>
      </c>
      <c r="I366" s="167"/>
      <c r="L366" s="163"/>
      <c r="M366" s="168"/>
      <c r="T366" s="169"/>
      <c r="AT366" s="164" t="s">
        <v>167</v>
      </c>
      <c r="AU366" s="164" t="s">
        <v>87</v>
      </c>
      <c r="AV366" s="13" t="s">
        <v>87</v>
      </c>
      <c r="AW366" s="13" t="s">
        <v>30</v>
      </c>
      <c r="AX366" s="13" t="s">
        <v>74</v>
      </c>
      <c r="AY366" s="164" t="s">
        <v>143</v>
      </c>
    </row>
    <row r="367" spans="2:65" s="12" customFormat="1" ht="12">
      <c r="B367" s="156"/>
      <c r="D367" s="157" t="s">
        <v>167</v>
      </c>
      <c r="E367" s="158" t="s">
        <v>1</v>
      </c>
      <c r="F367" s="159" t="s">
        <v>538</v>
      </c>
      <c r="H367" s="158" t="s">
        <v>1</v>
      </c>
      <c r="I367" s="160"/>
      <c r="L367" s="156"/>
      <c r="M367" s="161"/>
      <c r="T367" s="162"/>
      <c r="AT367" s="158" t="s">
        <v>167</v>
      </c>
      <c r="AU367" s="158" t="s">
        <v>87</v>
      </c>
      <c r="AV367" s="12" t="s">
        <v>81</v>
      </c>
      <c r="AW367" s="12" t="s">
        <v>30</v>
      </c>
      <c r="AX367" s="12" t="s">
        <v>74</v>
      </c>
      <c r="AY367" s="158" t="s">
        <v>143</v>
      </c>
    </row>
    <row r="368" spans="2:65" s="13" customFormat="1" ht="12">
      <c r="B368" s="163"/>
      <c r="D368" s="157" t="s">
        <v>167</v>
      </c>
      <c r="E368" s="164" t="s">
        <v>1</v>
      </c>
      <c r="F368" s="165" t="s">
        <v>539</v>
      </c>
      <c r="H368" s="166">
        <v>8.8000000000000007</v>
      </c>
      <c r="I368" s="167"/>
      <c r="L368" s="163"/>
      <c r="M368" s="168"/>
      <c r="T368" s="169"/>
      <c r="AT368" s="164" t="s">
        <v>167</v>
      </c>
      <c r="AU368" s="164" t="s">
        <v>87</v>
      </c>
      <c r="AV368" s="13" t="s">
        <v>87</v>
      </c>
      <c r="AW368" s="13" t="s">
        <v>30</v>
      </c>
      <c r="AX368" s="13" t="s">
        <v>74</v>
      </c>
      <c r="AY368" s="164" t="s">
        <v>143</v>
      </c>
    </row>
    <row r="369" spans="2:65" s="13" customFormat="1" ht="24">
      <c r="B369" s="163"/>
      <c r="D369" s="157" t="s">
        <v>167</v>
      </c>
      <c r="E369" s="164" t="s">
        <v>1</v>
      </c>
      <c r="F369" s="165" t="s">
        <v>540</v>
      </c>
      <c r="H369" s="166">
        <v>6.6360000000000001</v>
      </c>
      <c r="I369" s="167"/>
      <c r="L369" s="163"/>
      <c r="M369" s="168"/>
      <c r="T369" s="169"/>
      <c r="AT369" s="164" t="s">
        <v>167</v>
      </c>
      <c r="AU369" s="164" t="s">
        <v>87</v>
      </c>
      <c r="AV369" s="13" t="s">
        <v>87</v>
      </c>
      <c r="AW369" s="13" t="s">
        <v>30</v>
      </c>
      <c r="AX369" s="13" t="s">
        <v>74</v>
      </c>
      <c r="AY369" s="164" t="s">
        <v>143</v>
      </c>
    </row>
    <row r="370" spans="2:65" s="13" customFormat="1" ht="12">
      <c r="B370" s="163"/>
      <c r="D370" s="157" t="s">
        <v>167</v>
      </c>
      <c r="E370" s="164" t="s">
        <v>1</v>
      </c>
      <c r="F370" s="165" t="s">
        <v>541</v>
      </c>
      <c r="H370" s="166">
        <v>0.78400000000000003</v>
      </c>
      <c r="I370" s="167"/>
      <c r="L370" s="163"/>
      <c r="M370" s="168"/>
      <c r="T370" s="169"/>
      <c r="AT370" s="164" t="s">
        <v>167</v>
      </c>
      <c r="AU370" s="164" t="s">
        <v>87</v>
      </c>
      <c r="AV370" s="13" t="s">
        <v>87</v>
      </c>
      <c r="AW370" s="13" t="s">
        <v>30</v>
      </c>
      <c r="AX370" s="13" t="s">
        <v>74</v>
      </c>
      <c r="AY370" s="164" t="s">
        <v>143</v>
      </c>
    </row>
    <row r="371" spans="2:65" s="13" customFormat="1" ht="12">
      <c r="B371" s="163"/>
      <c r="D371" s="157" t="s">
        <v>167</v>
      </c>
      <c r="E371" s="164" t="s">
        <v>1</v>
      </c>
      <c r="F371" s="165" t="s">
        <v>542</v>
      </c>
      <c r="H371" s="166">
        <v>3.4</v>
      </c>
      <c r="I371" s="167"/>
      <c r="L371" s="163"/>
      <c r="M371" s="168"/>
      <c r="T371" s="169"/>
      <c r="AT371" s="164" t="s">
        <v>167</v>
      </c>
      <c r="AU371" s="164" t="s">
        <v>87</v>
      </c>
      <c r="AV371" s="13" t="s">
        <v>87</v>
      </c>
      <c r="AW371" s="13" t="s">
        <v>30</v>
      </c>
      <c r="AX371" s="13" t="s">
        <v>74</v>
      </c>
      <c r="AY371" s="164" t="s">
        <v>143</v>
      </c>
    </row>
    <row r="372" spans="2:65" s="12" customFormat="1" ht="12">
      <c r="B372" s="156"/>
      <c r="D372" s="157" t="s">
        <v>167</v>
      </c>
      <c r="E372" s="158" t="s">
        <v>1</v>
      </c>
      <c r="F372" s="159" t="s">
        <v>425</v>
      </c>
      <c r="H372" s="158" t="s">
        <v>1</v>
      </c>
      <c r="I372" s="160"/>
      <c r="L372" s="156"/>
      <c r="M372" s="161"/>
      <c r="T372" s="162"/>
      <c r="AT372" s="158" t="s">
        <v>167</v>
      </c>
      <c r="AU372" s="158" t="s">
        <v>87</v>
      </c>
      <c r="AV372" s="12" t="s">
        <v>81</v>
      </c>
      <c r="AW372" s="12" t="s">
        <v>30</v>
      </c>
      <c r="AX372" s="12" t="s">
        <v>74</v>
      </c>
      <c r="AY372" s="158" t="s">
        <v>143</v>
      </c>
    </row>
    <row r="373" spans="2:65" s="13" customFormat="1" ht="24">
      <c r="B373" s="163"/>
      <c r="D373" s="157" t="s">
        <v>167</v>
      </c>
      <c r="E373" s="164" t="s">
        <v>1</v>
      </c>
      <c r="F373" s="165" t="s">
        <v>543</v>
      </c>
      <c r="H373" s="166">
        <v>150.57</v>
      </c>
      <c r="I373" s="167"/>
      <c r="L373" s="163"/>
      <c r="M373" s="168"/>
      <c r="T373" s="169"/>
      <c r="AT373" s="164" t="s">
        <v>167</v>
      </c>
      <c r="AU373" s="164" t="s">
        <v>87</v>
      </c>
      <c r="AV373" s="13" t="s">
        <v>87</v>
      </c>
      <c r="AW373" s="13" t="s">
        <v>30</v>
      </c>
      <c r="AX373" s="13" t="s">
        <v>74</v>
      </c>
      <c r="AY373" s="164" t="s">
        <v>143</v>
      </c>
    </row>
    <row r="374" spans="2:65" s="13" customFormat="1" ht="12">
      <c r="B374" s="163"/>
      <c r="D374" s="157" t="s">
        <v>167</v>
      </c>
      <c r="E374" s="164" t="s">
        <v>1</v>
      </c>
      <c r="F374" s="165" t="s">
        <v>544</v>
      </c>
      <c r="H374" s="166">
        <v>19.007999999999999</v>
      </c>
      <c r="I374" s="167"/>
      <c r="L374" s="163"/>
      <c r="M374" s="168"/>
      <c r="T374" s="169"/>
      <c r="AT374" s="164" t="s">
        <v>167</v>
      </c>
      <c r="AU374" s="164" t="s">
        <v>87</v>
      </c>
      <c r="AV374" s="13" t="s">
        <v>87</v>
      </c>
      <c r="AW374" s="13" t="s">
        <v>30</v>
      </c>
      <c r="AX374" s="13" t="s">
        <v>74</v>
      </c>
      <c r="AY374" s="164" t="s">
        <v>143</v>
      </c>
    </row>
    <row r="375" spans="2:65" s="13" customFormat="1" ht="12">
      <c r="B375" s="163"/>
      <c r="D375" s="157" t="s">
        <v>167</v>
      </c>
      <c r="E375" s="164" t="s">
        <v>1</v>
      </c>
      <c r="F375" s="165" t="s">
        <v>545</v>
      </c>
      <c r="H375" s="166">
        <v>5.3940000000000001</v>
      </c>
      <c r="I375" s="167"/>
      <c r="L375" s="163"/>
      <c r="M375" s="168"/>
      <c r="T375" s="169"/>
      <c r="AT375" s="164" t="s">
        <v>167</v>
      </c>
      <c r="AU375" s="164" t="s">
        <v>87</v>
      </c>
      <c r="AV375" s="13" t="s">
        <v>87</v>
      </c>
      <c r="AW375" s="13" t="s">
        <v>30</v>
      </c>
      <c r="AX375" s="13" t="s">
        <v>74</v>
      </c>
      <c r="AY375" s="164" t="s">
        <v>143</v>
      </c>
    </row>
    <row r="376" spans="2:65" s="13" customFormat="1" ht="12">
      <c r="B376" s="163"/>
      <c r="D376" s="157" t="s">
        <v>167</v>
      </c>
      <c r="E376" s="164" t="s">
        <v>1</v>
      </c>
      <c r="F376" s="165" t="s">
        <v>546</v>
      </c>
      <c r="H376" s="166">
        <v>-14.445</v>
      </c>
      <c r="I376" s="167"/>
      <c r="L376" s="163"/>
      <c r="M376" s="168"/>
      <c r="T376" s="169"/>
      <c r="AT376" s="164" t="s">
        <v>167</v>
      </c>
      <c r="AU376" s="164" t="s">
        <v>87</v>
      </c>
      <c r="AV376" s="13" t="s">
        <v>87</v>
      </c>
      <c r="AW376" s="13" t="s">
        <v>30</v>
      </c>
      <c r="AX376" s="13" t="s">
        <v>74</v>
      </c>
      <c r="AY376" s="164" t="s">
        <v>143</v>
      </c>
    </row>
    <row r="377" spans="2:65" s="13" customFormat="1" ht="12">
      <c r="B377" s="163"/>
      <c r="D377" s="157" t="s">
        <v>167</v>
      </c>
      <c r="E377" s="164" t="s">
        <v>1</v>
      </c>
      <c r="F377" s="165" t="s">
        <v>547</v>
      </c>
      <c r="H377" s="166">
        <v>-12.321999999999999</v>
      </c>
      <c r="I377" s="167"/>
      <c r="L377" s="163"/>
      <c r="M377" s="168"/>
      <c r="T377" s="169"/>
      <c r="AT377" s="164" t="s">
        <v>167</v>
      </c>
      <c r="AU377" s="164" t="s">
        <v>87</v>
      </c>
      <c r="AV377" s="13" t="s">
        <v>87</v>
      </c>
      <c r="AW377" s="13" t="s">
        <v>30</v>
      </c>
      <c r="AX377" s="13" t="s">
        <v>74</v>
      </c>
      <c r="AY377" s="164" t="s">
        <v>143</v>
      </c>
    </row>
    <row r="378" spans="2:65" s="12" customFormat="1" ht="12">
      <c r="B378" s="156"/>
      <c r="D378" s="157" t="s">
        <v>167</v>
      </c>
      <c r="E378" s="158" t="s">
        <v>1</v>
      </c>
      <c r="F378" s="159" t="s">
        <v>168</v>
      </c>
      <c r="H378" s="158" t="s">
        <v>1</v>
      </c>
      <c r="I378" s="160"/>
      <c r="L378" s="156"/>
      <c r="M378" s="161"/>
      <c r="T378" s="162"/>
      <c r="AT378" s="158" t="s">
        <v>167</v>
      </c>
      <c r="AU378" s="158" t="s">
        <v>87</v>
      </c>
      <c r="AV378" s="12" t="s">
        <v>81</v>
      </c>
      <c r="AW378" s="12" t="s">
        <v>30</v>
      </c>
      <c r="AX378" s="12" t="s">
        <v>74</v>
      </c>
      <c r="AY378" s="158" t="s">
        <v>143</v>
      </c>
    </row>
    <row r="379" spans="2:65" s="13" customFormat="1" ht="12">
      <c r="B379" s="163"/>
      <c r="D379" s="157" t="s">
        <v>167</v>
      </c>
      <c r="E379" s="164" t="s">
        <v>1</v>
      </c>
      <c r="F379" s="165" t="s">
        <v>552</v>
      </c>
      <c r="H379" s="166">
        <v>-44.912999999999997</v>
      </c>
      <c r="I379" s="167"/>
      <c r="L379" s="163"/>
      <c r="M379" s="168"/>
      <c r="T379" s="169"/>
      <c r="AT379" s="164" t="s">
        <v>167</v>
      </c>
      <c r="AU379" s="164" t="s">
        <v>87</v>
      </c>
      <c r="AV379" s="13" t="s">
        <v>87</v>
      </c>
      <c r="AW379" s="13" t="s">
        <v>30</v>
      </c>
      <c r="AX379" s="13" t="s">
        <v>74</v>
      </c>
      <c r="AY379" s="164" t="s">
        <v>143</v>
      </c>
    </row>
    <row r="380" spans="2:65" s="13" customFormat="1" ht="12">
      <c r="B380" s="163"/>
      <c r="D380" s="157" t="s">
        <v>167</v>
      </c>
      <c r="E380" s="164" t="s">
        <v>1</v>
      </c>
      <c r="F380" s="165" t="s">
        <v>553</v>
      </c>
      <c r="H380" s="166">
        <v>-7.5170000000000003</v>
      </c>
      <c r="I380" s="167"/>
      <c r="L380" s="163"/>
      <c r="M380" s="168"/>
      <c r="T380" s="169"/>
      <c r="AT380" s="164" t="s">
        <v>167</v>
      </c>
      <c r="AU380" s="164" t="s">
        <v>87</v>
      </c>
      <c r="AV380" s="13" t="s">
        <v>87</v>
      </c>
      <c r="AW380" s="13" t="s">
        <v>30</v>
      </c>
      <c r="AX380" s="13" t="s">
        <v>74</v>
      </c>
      <c r="AY380" s="164" t="s">
        <v>143</v>
      </c>
    </row>
    <row r="381" spans="2:65" s="13" customFormat="1" ht="12">
      <c r="B381" s="163"/>
      <c r="D381" s="157" t="s">
        <v>167</v>
      </c>
      <c r="E381" s="164" t="s">
        <v>1</v>
      </c>
      <c r="F381" s="165" t="s">
        <v>554</v>
      </c>
      <c r="H381" s="166">
        <v>-15.439</v>
      </c>
      <c r="I381" s="167"/>
      <c r="L381" s="163"/>
      <c r="M381" s="168"/>
      <c r="T381" s="169"/>
      <c r="AT381" s="164" t="s">
        <v>167</v>
      </c>
      <c r="AU381" s="164" t="s">
        <v>87</v>
      </c>
      <c r="AV381" s="13" t="s">
        <v>87</v>
      </c>
      <c r="AW381" s="13" t="s">
        <v>30</v>
      </c>
      <c r="AX381" s="13" t="s">
        <v>74</v>
      </c>
      <c r="AY381" s="164" t="s">
        <v>143</v>
      </c>
    </row>
    <row r="382" spans="2:65" s="14" customFormat="1" ht="12">
      <c r="B382" s="170"/>
      <c r="D382" s="157" t="s">
        <v>167</v>
      </c>
      <c r="E382" s="171" t="s">
        <v>1</v>
      </c>
      <c r="F382" s="172" t="s">
        <v>170</v>
      </c>
      <c r="H382" s="173">
        <v>585.505</v>
      </c>
      <c r="I382" s="174"/>
      <c r="L382" s="170"/>
      <c r="M382" s="175"/>
      <c r="T382" s="176"/>
      <c r="AT382" s="171" t="s">
        <v>167</v>
      </c>
      <c r="AU382" s="171" t="s">
        <v>87</v>
      </c>
      <c r="AV382" s="14" t="s">
        <v>149</v>
      </c>
      <c r="AW382" s="14" t="s">
        <v>30</v>
      </c>
      <c r="AX382" s="14" t="s">
        <v>81</v>
      </c>
      <c r="AY382" s="171" t="s">
        <v>143</v>
      </c>
    </row>
    <row r="383" spans="2:65" s="1" customFormat="1" ht="24.25" customHeight="1">
      <c r="B383" s="31"/>
      <c r="C383" s="142" t="s">
        <v>555</v>
      </c>
      <c r="D383" s="142" t="s">
        <v>145</v>
      </c>
      <c r="E383" s="143" t="s">
        <v>556</v>
      </c>
      <c r="F383" s="144" t="s">
        <v>557</v>
      </c>
      <c r="G383" s="145" t="s">
        <v>558</v>
      </c>
      <c r="H383" s="146">
        <v>98.1</v>
      </c>
      <c r="I383" s="147"/>
      <c r="J383" s="148">
        <f>ROUND(I383*H383,2)</f>
        <v>0</v>
      </c>
      <c r="K383" s="149"/>
      <c r="L383" s="31"/>
      <c r="M383" s="150" t="s">
        <v>1</v>
      </c>
      <c r="N383" s="151" t="s">
        <v>40</v>
      </c>
      <c r="P383" s="152">
        <f>O383*H383</f>
        <v>0</v>
      </c>
      <c r="Q383" s="152">
        <v>1.73E-3</v>
      </c>
      <c r="R383" s="152">
        <f>Q383*H383</f>
        <v>0.16971299999999997</v>
      </c>
      <c r="S383" s="152">
        <v>0</v>
      </c>
      <c r="T383" s="153">
        <f>S383*H383</f>
        <v>0</v>
      </c>
      <c r="AR383" s="154" t="s">
        <v>149</v>
      </c>
      <c r="AT383" s="154" t="s">
        <v>145</v>
      </c>
      <c r="AU383" s="154" t="s">
        <v>87</v>
      </c>
      <c r="AY383" s="16" t="s">
        <v>143</v>
      </c>
      <c r="BE383" s="155">
        <f>IF(N383="základná",J383,0)</f>
        <v>0</v>
      </c>
      <c r="BF383" s="155">
        <f>IF(N383="znížená",J383,0)</f>
        <v>0</v>
      </c>
      <c r="BG383" s="155">
        <f>IF(N383="zákl. prenesená",J383,0)</f>
        <v>0</v>
      </c>
      <c r="BH383" s="155">
        <f>IF(N383="zníž. prenesená",J383,0)</f>
        <v>0</v>
      </c>
      <c r="BI383" s="155">
        <f>IF(N383="nulová",J383,0)</f>
        <v>0</v>
      </c>
      <c r="BJ383" s="16" t="s">
        <v>87</v>
      </c>
      <c r="BK383" s="155">
        <f>ROUND(I383*H383,2)</f>
        <v>0</v>
      </c>
      <c r="BL383" s="16" t="s">
        <v>149</v>
      </c>
      <c r="BM383" s="154" t="s">
        <v>559</v>
      </c>
    </row>
    <row r="384" spans="2:65" s="12" customFormat="1" ht="12">
      <c r="B384" s="156"/>
      <c r="D384" s="157" t="s">
        <v>167</v>
      </c>
      <c r="E384" s="158" t="s">
        <v>1</v>
      </c>
      <c r="F384" s="159" t="s">
        <v>168</v>
      </c>
      <c r="H384" s="158" t="s">
        <v>1</v>
      </c>
      <c r="I384" s="160"/>
      <c r="L384" s="156"/>
      <c r="M384" s="161"/>
      <c r="T384" s="162"/>
      <c r="AT384" s="158" t="s">
        <v>167</v>
      </c>
      <c r="AU384" s="158" t="s">
        <v>87</v>
      </c>
      <c r="AV384" s="12" t="s">
        <v>81</v>
      </c>
      <c r="AW384" s="12" t="s">
        <v>30</v>
      </c>
      <c r="AX384" s="12" t="s">
        <v>74</v>
      </c>
      <c r="AY384" s="158" t="s">
        <v>143</v>
      </c>
    </row>
    <row r="385" spans="2:65" s="13" customFormat="1" ht="12">
      <c r="B385" s="163"/>
      <c r="D385" s="157" t="s">
        <v>167</v>
      </c>
      <c r="E385" s="164" t="s">
        <v>1</v>
      </c>
      <c r="F385" s="165" t="s">
        <v>560</v>
      </c>
      <c r="H385" s="166">
        <v>44</v>
      </c>
      <c r="I385" s="167"/>
      <c r="L385" s="163"/>
      <c r="M385" s="168"/>
      <c r="T385" s="169"/>
      <c r="AT385" s="164" t="s">
        <v>167</v>
      </c>
      <c r="AU385" s="164" t="s">
        <v>87</v>
      </c>
      <c r="AV385" s="13" t="s">
        <v>87</v>
      </c>
      <c r="AW385" s="13" t="s">
        <v>30</v>
      </c>
      <c r="AX385" s="13" t="s">
        <v>74</v>
      </c>
      <c r="AY385" s="164" t="s">
        <v>143</v>
      </c>
    </row>
    <row r="386" spans="2:65" s="13" customFormat="1" ht="24">
      <c r="B386" s="163"/>
      <c r="D386" s="157" t="s">
        <v>167</v>
      </c>
      <c r="E386" s="164" t="s">
        <v>1</v>
      </c>
      <c r="F386" s="165" t="s">
        <v>561</v>
      </c>
      <c r="H386" s="166">
        <v>33.18</v>
      </c>
      <c r="I386" s="167"/>
      <c r="L386" s="163"/>
      <c r="M386" s="168"/>
      <c r="T386" s="169"/>
      <c r="AT386" s="164" t="s">
        <v>167</v>
      </c>
      <c r="AU386" s="164" t="s">
        <v>87</v>
      </c>
      <c r="AV386" s="13" t="s">
        <v>87</v>
      </c>
      <c r="AW386" s="13" t="s">
        <v>30</v>
      </c>
      <c r="AX386" s="13" t="s">
        <v>74</v>
      </c>
      <c r="AY386" s="164" t="s">
        <v>143</v>
      </c>
    </row>
    <row r="387" spans="2:65" s="13" customFormat="1" ht="12">
      <c r="B387" s="163"/>
      <c r="D387" s="157" t="s">
        <v>167</v>
      </c>
      <c r="E387" s="164" t="s">
        <v>1</v>
      </c>
      <c r="F387" s="165" t="s">
        <v>562</v>
      </c>
      <c r="H387" s="166">
        <v>3.92</v>
      </c>
      <c r="I387" s="167"/>
      <c r="L387" s="163"/>
      <c r="M387" s="168"/>
      <c r="T387" s="169"/>
      <c r="AT387" s="164" t="s">
        <v>167</v>
      </c>
      <c r="AU387" s="164" t="s">
        <v>87</v>
      </c>
      <c r="AV387" s="13" t="s">
        <v>87</v>
      </c>
      <c r="AW387" s="13" t="s">
        <v>30</v>
      </c>
      <c r="AX387" s="13" t="s">
        <v>74</v>
      </c>
      <c r="AY387" s="164" t="s">
        <v>143</v>
      </c>
    </row>
    <row r="388" spans="2:65" s="13" customFormat="1" ht="12">
      <c r="B388" s="163"/>
      <c r="D388" s="157" t="s">
        <v>167</v>
      </c>
      <c r="E388" s="164" t="s">
        <v>1</v>
      </c>
      <c r="F388" s="165" t="s">
        <v>563</v>
      </c>
      <c r="H388" s="166">
        <v>17</v>
      </c>
      <c r="I388" s="167"/>
      <c r="L388" s="163"/>
      <c r="M388" s="168"/>
      <c r="T388" s="169"/>
      <c r="AT388" s="164" t="s">
        <v>167</v>
      </c>
      <c r="AU388" s="164" t="s">
        <v>87</v>
      </c>
      <c r="AV388" s="13" t="s">
        <v>87</v>
      </c>
      <c r="AW388" s="13" t="s">
        <v>30</v>
      </c>
      <c r="AX388" s="13" t="s">
        <v>74</v>
      </c>
      <c r="AY388" s="164" t="s">
        <v>143</v>
      </c>
    </row>
    <row r="389" spans="2:65" s="14" customFormat="1" ht="12">
      <c r="B389" s="170"/>
      <c r="D389" s="157" t="s">
        <v>167</v>
      </c>
      <c r="E389" s="171" t="s">
        <v>1</v>
      </c>
      <c r="F389" s="172" t="s">
        <v>170</v>
      </c>
      <c r="H389" s="173">
        <v>98.100000000000009</v>
      </c>
      <c r="I389" s="174"/>
      <c r="L389" s="170"/>
      <c r="M389" s="175"/>
      <c r="T389" s="176"/>
      <c r="AT389" s="171" t="s">
        <v>167</v>
      </c>
      <c r="AU389" s="171" t="s">
        <v>87</v>
      </c>
      <c r="AV389" s="14" t="s">
        <v>149</v>
      </c>
      <c r="AW389" s="14" t="s">
        <v>30</v>
      </c>
      <c r="AX389" s="14" t="s">
        <v>81</v>
      </c>
      <c r="AY389" s="171" t="s">
        <v>143</v>
      </c>
    </row>
    <row r="390" spans="2:65" s="1" customFormat="1" ht="21.75" customHeight="1">
      <c r="B390" s="31"/>
      <c r="C390" s="142" t="s">
        <v>564</v>
      </c>
      <c r="D390" s="142" t="s">
        <v>145</v>
      </c>
      <c r="E390" s="143" t="s">
        <v>565</v>
      </c>
      <c r="F390" s="144" t="s">
        <v>566</v>
      </c>
      <c r="G390" s="145" t="s">
        <v>558</v>
      </c>
      <c r="H390" s="146">
        <v>111</v>
      </c>
      <c r="I390" s="147"/>
      <c r="J390" s="148">
        <f>ROUND(I390*H390,2)</f>
        <v>0</v>
      </c>
      <c r="K390" s="149"/>
      <c r="L390" s="31"/>
      <c r="M390" s="150" t="s">
        <v>1</v>
      </c>
      <c r="N390" s="151" t="s">
        <v>40</v>
      </c>
      <c r="P390" s="152">
        <f>O390*H390</f>
        <v>0</v>
      </c>
      <c r="Q390" s="152">
        <v>4.0000000000000003E-5</v>
      </c>
      <c r="R390" s="152">
        <f>Q390*H390</f>
        <v>4.4400000000000004E-3</v>
      </c>
      <c r="S390" s="152">
        <v>0</v>
      </c>
      <c r="T390" s="153">
        <f>S390*H390</f>
        <v>0</v>
      </c>
      <c r="AR390" s="154" t="s">
        <v>149</v>
      </c>
      <c r="AT390" s="154" t="s">
        <v>145</v>
      </c>
      <c r="AU390" s="154" t="s">
        <v>87</v>
      </c>
      <c r="AY390" s="16" t="s">
        <v>143</v>
      </c>
      <c r="BE390" s="155">
        <f>IF(N390="základná",J390,0)</f>
        <v>0</v>
      </c>
      <c r="BF390" s="155">
        <f>IF(N390="znížená",J390,0)</f>
        <v>0</v>
      </c>
      <c r="BG390" s="155">
        <f>IF(N390="zákl. prenesená",J390,0)</f>
        <v>0</v>
      </c>
      <c r="BH390" s="155">
        <f>IF(N390="zníž. prenesená",J390,0)</f>
        <v>0</v>
      </c>
      <c r="BI390" s="155">
        <f>IF(N390="nulová",J390,0)</f>
        <v>0</v>
      </c>
      <c r="BJ390" s="16" t="s">
        <v>87</v>
      </c>
      <c r="BK390" s="155">
        <f>ROUND(I390*H390,2)</f>
        <v>0</v>
      </c>
      <c r="BL390" s="16" t="s">
        <v>149</v>
      </c>
      <c r="BM390" s="154" t="s">
        <v>567</v>
      </c>
    </row>
    <row r="391" spans="2:65" s="12" customFormat="1" ht="12">
      <c r="B391" s="156"/>
      <c r="D391" s="157" t="s">
        <v>167</v>
      </c>
      <c r="E391" s="158" t="s">
        <v>1</v>
      </c>
      <c r="F391" s="159" t="s">
        <v>168</v>
      </c>
      <c r="H391" s="158" t="s">
        <v>1</v>
      </c>
      <c r="I391" s="160"/>
      <c r="L391" s="156"/>
      <c r="M391" s="161"/>
      <c r="T391" s="162"/>
      <c r="AT391" s="158" t="s">
        <v>167</v>
      </c>
      <c r="AU391" s="158" t="s">
        <v>87</v>
      </c>
      <c r="AV391" s="12" t="s">
        <v>81</v>
      </c>
      <c r="AW391" s="12" t="s">
        <v>30</v>
      </c>
      <c r="AX391" s="12" t="s">
        <v>74</v>
      </c>
      <c r="AY391" s="158" t="s">
        <v>143</v>
      </c>
    </row>
    <row r="392" spans="2:65" s="13" customFormat="1" ht="12">
      <c r="B392" s="163"/>
      <c r="D392" s="157" t="s">
        <v>167</v>
      </c>
      <c r="E392" s="164" t="s">
        <v>1</v>
      </c>
      <c r="F392" s="165" t="s">
        <v>560</v>
      </c>
      <c r="H392" s="166">
        <v>44</v>
      </c>
      <c r="I392" s="167"/>
      <c r="L392" s="163"/>
      <c r="M392" s="168"/>
      <c r="T392" s="169"/>
      <c r="AT392" s="164" t="s">
        <v>167</v>
      </c>
      <c r="AU392" s="164" t="s">
        <v>87</v>
      </c>
      <c r="AV392" s="13" t="s">
        <v>87</v>
      </c>
      <c r="AW392" s="13" t="s">
        <v>30</v>
      </c>
      <c r="AX392" s="13" t="s">
        <v>74</v>
      </c>
      <c r="AY392" s="164" t="s">
        <v>143</v>
      </c>
    </row>
    <row r="393" spans="2:65" s="13" customFormat="1" ht="24">
      <c r="B393" s="163"/>
      <c r="D393" s="157" t="s">
        <v>167</v>
      </c>
      <c r="E393" s="164" t="s">
        <v>1</v>
      </c>
      <c r="F393" s="165" t="s">
        <v>561</v>
      </c>
      <c r="H393" s="166">
        <v>33.18</v>
      </c>
      <c r="I393" s="167"/>
      <c r="L393" s="163"/>
      <c r="M393" s="168"/>
      <c r="T393" s="169"/>
      <c r="AT393" s="164" t="s">
        <v>167</v>
      </c>
      <c r="AU393" s="164" t="s">
        <v>87</v>
      </c>
      <c r="AV393" s="13" t="s">
        <v>87</v>
      </c>
      <c r="AW393" s="13" t="s">
        <v>30</v>
      </c>
      <c r="AX393" s="13" t="s">
        <v>74</v>
      </c>
      <c r="AY393" s="164" t="s">
        <v>143</v>
      </c>
    </row>
    <row r="394" spans="2:65" s="13" customFormat="1" ht="12">
      <c r="B394" s="163"/>
      <c r="D394" s="157" t="s">
        <v>167</v>
      </c>
      <c r="E394" s="164" t="s">
        <v>1</v>
      </c>
      <c r="F394" s="165" t="s">
        <v>562</v>
      </c>
      <c r="H394" s="166">
        <v>3.92</v>
      </c>
      <c r="I394" s="167"/>
      <c r="L394" s="163"/>
      <c r="M394" s="168"/>
      <c r="T394" s="169"/>
      <c r="AT394" s="164" t="s">
        <v>167</v>
      </c>
      <c r="AU394" s="164" t="s">
        <v>87</v>
      </c>
      <c r="AV394" s="13" t="s">
        <v>87</v>
      </c>
      <c r="AW394" s="13" t="s">
        <v>30</v>
      </c>
      <c r="AX394" s="13" t="s">
        <v>74</v>
      </c>
      <c r="AY394" s="164" t="s">
        <v>143</v>
      </c>
    </row>
    <row r="395" spans="2:65" s="13" customFormat="1" ht="12">
      <c r="B395" s="163"/>
      <c r="D395" s="157" t="s">
        <v>167</v>
      </c>
      <c r="E395" s="164" t="s">
        <v>1</v>
      </c>
      <c r="F395" s="165" t="s">
        <v>563</v>
      </c>
      <c r="H395" s="166">
        <v>17</v>
      </c>
      <c r="I395" s="167"/>
      <c r="L395" s="163"/>
      <c r="M395" s="168"/>
      <c r="T395" s="169"/>
      <c r="AT395" s="164" t="s">
        <v>167</v>
      </c>
      <c r="AU395" s="164" t="s">
        <v>87</v>
      </c>
      <c r="AV395" s="13" t="s">
        <v>87</v>
      </c>
      <c r="AW395" s="13" t="s">
        <v>30</v>
      </c>
      <c r="AX395" s="13" t="s">
        <v>74</v>
      </c>
      <c r="AY395" s="164" t="s">
        <v>143</v>
      </c>
    </row>
    <row r="396" spans="2:65" s="13" customFormat="1" ht="12">
      <c r="B396" s="163"/>
      <c r="D396" s="157" t="s">
        <v>167</v>
      </c>
      <c r="E396" s="164" t="s">
        <v>1</v>
      </c>
      <c r="F396" s="165" t="s">
        <v>568</v>
      </c>
      <c r="H396" s="166">
        <v>12.9</v>
      </c>
      <c r="I396" s="167"/>
      <c r="L396" s="163"/>
      <c r="M396" s="168"/>
      <c r="T396" s="169"/>
      <c r="AT396" s="164" t="s">
        <v>167</v>
      </c>
      <c r="AU396" s="164" t="s">
        <v>87</v>
      </c>
      <c r="AV396" s="13" t="s">
        <v>87</v>
      </c>
      <c r="AW396" s="13" t="s">
        <v>30</v>
      </c>
      <c r="AX396" s="13" t="s">
        <v>74</v>
      </c>
      <c r="AY396" s="164" t="s">
        <v>143</v>
      </c>
    </row>
    <row r="397" spans="2:65" s="14" customFormat="1" ht="12">
      <c r="B397" s="170"/>
      <c r="D397" s="157" t="s">
        <v>167</v>
      </c>
      <c r="E397" s="171" t="s">
        <v>1</v>
      </c>
      <c r="F397" s="172" t="s">
        <v>170</v>
      </c>
      <c r="H397" s="173">
        <v>111.00000000000001</v>
      </c>
      <c r="I397" s="174"/>
      <c r="L397" s="170"/>
      <c r="M397" s="175"/>
      <c r="T397" s="176"/>
      <c r="AT397" s="171" t="s">
        <v>167</v>
      </c>
      <c r="AU397" s="171" t="s">
        <v>87</v>
      </c>
      <c r="AV397" s="14" t="s">
        <v>149</v>
      </c>
      <c r="AW397" s="14" t="s">
        <v>30</v>
      </c>
      <c r="AX397" s="14" t="s">
        <v>81</v>
      </c>
      <c r="AY397" s="171" t="s">
        <v>143</v>
      </c>
    </row>
    <row r="398" spans="2:65" s="1" customFormat="1" ht="24.25" customHeight="1">
      <c r="B398" s="31"/>
      <c r="C398" s="142" t="s">
        <v>569</v>
      </c>
      <c r="D398" s="142" t="s">
        <v>145</v>
      </c>
      <c r="E398" s="143" t="s">
        <v>570</v>
      </c>
      <c r="F398" s="144" t="s">
        <v>571</v>
      </c>
      <c r="G398" s="145" t="s">
        <v>148</v>
      </c>
      <c r="H398" s="146">
        <v>653.37400000000002</v>
      </c>
      <c r="I398" s="147"/>
      <c r="J398" s="148">
        <f>ROUND(I398*H398,2)</f>
        <v>0</v>
      </c>
      <c r="K398" s="149"/>
      <c r="L398" s="31"/>
      <c r="M398" s="150" t="s">
        <v>1</v>
      </c>
      <c r="N398" s="151" t="s">
        <v>40</v>
      </c>
      <c r="P398" s="152">
        <f>O398*H398</f>
        <v>0</v>
      </c>
      <c r="Q398" s="152">
        <v>5.1539999999999997E-3</v>
      </c>
      <c r="R398" s="152">
        <f>Q398*H398</f>
        <v>3.367489596</v>
      </c>
      <c r="S398" s="152">
        <v>0</v>
      </c>
      <c r="T398" s="153">
        <f>S398*H398</f>
        <v>0</v>
      </c>
      <c r="AR398" s="154" t="s">
        <v>149</v>
      </c>
      <c r="AT398" s="154" t="s">
        <v>145</v>
      </c>
      <c r="AU398" s="154" t="s">
        <v>87</v>
      </c>
      <c r="AY398" s="16" t="s">
        <v>143</v>
      </c>
      <c r="BE398" s="155">
        <f>IF(N398="základná",J398,0)</f>
        <v>0</v>
      </c>
      <c r="BF398" s="155">
        <f>IF(N398="znížená",J398,0)</f>
        <v>0</v>
      </c>
      <c r="BG398" s="155">
        <f>IF(N398="zákl. prenesená",J398,0)</f>
        <v>0</v>
      </c>
      <c r="BH398" s="155">
        <f>IF(N398="zníž. prenesená",J398,0)</f>
        <v>0</v>
      </c>
      <c r="BI398" s="155">
        <f>IF(N398="nulová",J398,0)</f>
        <v>0</v>
      </c>
      <c r="BJ398" s="16" t="s">
        <v>87</v>
      </c>
      <c r="BK398" s="155">
        <f>ROUND(I398*H398,2)</f>
        <v>0</v>
      </c>
      <c r="BL398" s="16" t="s">
        <v>149</v>
      </c>
      <c r="BM398" s="154" t="s">
        <v>572</v>
      </c>
    </row>
    <row r="399" spans="2:65" s="1" customFormat="1" ht="24.25" customHeight="1">
      <c r="B399" s="31"/>
      <c r="C399" s="142" t="s">
        <v>573</v>
      </c>
      <c r="D399" s="142" t="s">
        <v>145</v>
      </c>
      <c r="E399" s="143" t="s">
        <v>574</v>
      </c>
      <c r="F399" s="144" t="s">
        <v>575</v>
      </c>
      <c r="G399" s="145" t="s">
        <v>148</v>
      </c>
      <c r="H399" s="146">
        <v>450.28500000000003</v>
      </c>
      <c r="I399" s="147"/>
      <c r="J399" s="148">
        <f>ROUND(I399*H399,2)</f>
        <v>0</v>
      </c>
      <c r="K399" s="149"/>
      <c r="L399" s="31"/>
      <c r="M399" s="150" t="s">
        <v>1</v>
      </c>
      <c r="N399" s="151" t="s">
        <v>40</v>
      </c>
      <c r="P399" s="152">
        <f>O399*H399</f>
        <v>0</v>
      </c>
      <c r="Q399" s="152">
        <v>2.3000000000000001E-4</v>
      </c>
      <c r="R399" s="152">
        <f>Q399*H399</f>
        <v>0.10356555000000001</v>
      </c>
      <c r="S399" s="152">
        <v>0</v>
      </c>
      <c r="T399" s="153">
        <f>S399*H399</f>
        <v>0</v>
      </c>
      <c r="AR399" s="154" t="s">
        <v>149</v>
      </c>
      <c r="AT399" s="154" t="s">
        <v>145</v>
      </c>
      <c r="AU399" s="154" t="s">
        <v>87</v>
      </c>
      <c r="AY399" s="16" t="s">
        <v>143</v>
      </c>
      <c r="BE399" s="155">
        <f>IF(N399="základná",J399,0)</f>
        <v>0</v>
      </c>
      <c r="BF399" s="155">
        <f>IF(N399="znížená",J399,0)</f>
        <v>0</v>
      </c>
      <c r="BG399" s="155">
        <f>IF(N399="zákl. prenesená",J399,0)</f>
        <v>0</v>
      </c>
      <c r="BH399" s="155">
        <f>IF(N399="zníž. prenesená",J399,0)</f>
        <v>0</v>
      </c>
      <c r="BI399" s="155">
        <f>IF(N399="nulová",J399,0)</f>
        <v>0</v>
      </c>
      <c r="BJ399" s="16" t="s">
        <v>87</v>
      </c>
      <c r="BK399" s="155">
        <f>ROUND(I399*H399,2)</f>
        <v>0</v>
      </c>
      <c r="BL399" s="16" t="s">
        <v>149</v>
      </c>
      <c r="BM399" s="154" t="s">
        <v>576</v>
      </c>
    </row>
    <row r="400" spans="2:65" s="12" customFormat="1" ht="12">
      <c r="B400" s="156"/>
      <c r="D400" s="157" t="s">
        <v>167</v>
      </c>
      <c r="E400" s="158" t="s">
        <v>1</v>
      </c>
      <c r="F400" s="159" t="s">
        <v>168</v>
      </c>
      <c r="H400" s="158" t="s">
        <v>1</v>
      </c>
      <c r="I400" s="160"/>
      <c r="L400" s="156"/>
      <c r="M400" s="161"/>
      <c r="T400" s="162"/>
      <c r="AT400" s="158" t="s">
        <v>167</v>
      </c>
      <c r="AU400" s="158" t="s">
        <v>87</v>
      </c>
      <c r="AV400" s="12" t="s">
        <v>81</v>
      </c>
      <c r="AW400" s="12" t="s">
        <v>30</v>
      </c>
      <c r="AX400" s="12" t="s">
        <v>74</v>
      </c>
      <c r="AY400" s="158" t="s">
        <v>143</v>
      </c>
    </row>
    <row r="401" spans="2:65" s="13" customFormat="1" ht="12">
      <c r="B401" s="163"/>
      <c r="D401" s="157" t="s">
        <v>167</v>
      </c>
      <c r="E401" s="164" t="s">
        <v>1</v>
      </c>
      <c r="F401" s="165" t="s">
        <v>577</v>
      </c>
      <c r="H401" s="166">
        <v>382.92399999999998</v>
      </c>
      <c r="I401" s="167"/>
      <c r="L401" s="163"/>
      <c r="M401" s="168"/>
      <c r="T401" s="169"/>
      <c r="AT401" s="164" t="s">
        <v>167</v>
      </c>
      <c r="AU401" s="164" t="s">
        <v>87</v>
      </c>
      <c r="AV401" s="13" t="s">
        <v>87</v>
      </c>
      <c r="AW401" s="13" t="s">
        <v>30</v>
      </c>
      <c r="AX401" s="13" t="s">
        <v>74</v>
      </c>
      <c r="AY401" s="164" t="s">
        <v>143</v>
      </c>
    </row>
    <row r="402" spans="2:65" s="13" customFormat="1" ht="12">
      <c r="B402" s="163"/>
      <c r="D402" s="157" t="s">
        <v>167</v>
      </c>
      <c r="E402" s="164" t="s">
        <v>1</v>
      </c>
      <c r="F402" s="165" t="s">
        <v>578</v>
      </c>
      <c r="H402" s="166">
        <v>44.057000000000002</v>
      </c>
      <c r="I402" s="167"/>
      <c r="L402" s="163"/>
      <c r="M402" s="168"/>
      <c r="T402" s="169"/>
      <c r="AT402" s="164" t="s">
        <v>167</v>
      </c>
      <c r="AU402" s="164" t="s">
        <v>87</v>
      </c>
      <c r="AV402" s="13" t="s">
        <v>87</v>
      </c>
      <c r="AW402" s="13" t="s">
        <v>30</v>
      </c>
      <c r="AX402" s="13" t="s">
        <v>74</v>
      </c>
      <c r="AY402" s="164" t="s">
        <v>143</v>
      </c>
    </row>
    <row r="403" spans="2:65" s="13" customFormat="1" ht="12">
      <c r="B403" s="163"/>
      <c r="D403" s="157" t="s">
        <v>167</v>
      </c>
      <c r="E403" s="164" t="s">
        <v>1</v>
      </c>
      <c r="F403" s="165" t="s">
        <v>579</v>
      </c>
      <c r="H403" s="166">
        <v>6.4850000000000003</v>
      </c>
      <c r="I403" s="167"/>
      <c r="L403" s="163"/>
      <c r="M403" s="168"/>
      <c r="T403" s="169"/>
      <c r="AT403" s="164" t="s">
        <v>167</v>
      </c>
      <c r="AU403" s="164" t="s">
        <v>87</v>
      </c>
      <c r="AV403" s="13" t="s">
        <v>87</v>
      </c>
      <c r="AW403" s="13" t="s">
        <v>30</v>
      </c>
      <c r="AX403" s="13" t="s">
        <v>74</v>
      </c>
      <c r="AY403" s="164" t="s">
        <v>143</v>
      </c>
    </row>
    <row r="404" spans="2:65" s="13" customFormat="1" ht="12">
      <c r="B404" s="163"/>
      <c r="D404" s="157" t="s">
        <v>167</v>
      </c>
      <c r="E404" s="164" t="s">
        <v>1</v>
      </c>
      <c r="F404" s="165" t="s">
        <v>580</v>
      </c>
      <c r="H404" s="166">
        <v>5.3319999999999999</v>
      </c>
      <c r="I404" s="167"/>
      <c r="L404" s="163"/>
      <c r="M404" s="168"/>
      <c r="T404" s="169"/>
      <c r="AT404" s="164" t="s">
        <v>167</v>
      </c>
      <c r="AU404" s="164" t="s">
        <v>87</v>
      </c>
      <c r="AV404" s="13" t="s">
        <v>87</v>
      </c>
      <c r="AW404" s="13" t="s">
        <v>30</v>
      </c>
      <c r="AX404" s="13" t="s">
        <v>74</v>
      </c>
      <c r="AY404" s="164" t="s">
        <v>143</v>
      </c>
    </row>
    <row r="405" spans="2:65" s="13" customFormat="1" ht="12">
      <c r="B405" s="163"/>
      <c r="D405" s="157" t="s">
        <v>167</v>
      </c>
      <c r="E405" s="164" t="s">
        <v>1</v>
      </c>
      <c r="F405" s="165" t="s">
        <v>581</v>
      </c>
      <c r="H405" s="166">
        <v>6.2489999999999997</v>
      </c>
      <c r="I405" s="167"/>
      <c r="L405" s="163"/>
      <c r="M405" s="168"/>
      <c r="T405" s="169"/>
      <c r="AT405" s="164" t="s">
        <v>167</v>
      </c>
      <c r="AU405" s="164" t="s">
        <v>87</v>
      </c>
      <c r="AV405" s="13" t="s">
        <v>87</v>
      </c>
      <c r="AW405" s="13" t="s">
        <v>30</v>
      </c>
      <c r="AX405" s="13" t="s">
        <v>74</v>
      </c>
      <c r="AY405" s="164" t="s">
        <v>143</v>
      </c>
    </row>
    <row r="406" spans="2:65" s="13" customFormat="1" ht="36">
      <c r="B406" s="163"/>
      <c r="D406" s="157" t="s">
        <v>167</v>
      </c>
      <c r="E406" s="164" t="s">
        <v>1</v>
      </c>
      <c r="F406" s="165" t="s">
        <v>582</v>
      </c>
      <c r="H406" s="166">
        <v>-50.045000000000002</v>
      </c>
      <c r="I406" s="167"/>
      <c r="L406" s="163"/>
      <c r="M406" s="168"/>
      <c r="T406" s="169"/>
      <c r="AT406" s="164" t="s">
        <v>167</v>
      </c>
      <c r="AU406" s="164" t="s">
        <v>87</v>
      </c>
      <c r="AV406" s="13" t="s">
        <v>87</v>
      </c>
      <c r="AW406" s="13" t="s">
        <v>30</v>
      </c>
      <c r="AX406" s="13" t="s">
        <v>74</v>
      </c>
      <c r="AY406" s="164" t="s">
        <v>143</v>
      </c>
    </row>
    <row r="407" spans="2:65" s="12" customFormat="1" ht="12">
      <c r="B407" s="156"/>
      <c r="D407" s="157" t="s">
        <v>167</v>
      </c>
      <c r="E407" s="158" t="s">
        <v>1</v>
      </c>
      <c r="F407" s="159" t="s">
        <v>168</v>
      </c>
      <c r="H407" s="158" t="s">
        <v>1</v>
      </c>
      <c r="I407" s="160"/>
      <c r="L407" s="156"/>
      <c r="M407" s="161"/>
      <c r="T407" s="162"/>
      <c r="AT407" s="158" t="s">
        <v>167</v>
      </c>
      <c r="AU407" s="158" t="s">
        <v>87</v>
      </c>
      <c r="AV407" s="12" t="s">
        <v>81</v>
      </c>
      <c r="AW407" s="12" t="s">
        <v>30</v>
      </c>
      <c r="AX407" s="12" t="s">
        <v>74</v>
      </c>
      <c r="AY407" s="158" t="s">
        <v>143</v>
      </c>
    </row>
    <row r="408" spans="2:65" s="13" customFormat="1" ht="12">
      <c r="B408" s="163"/>
      <c r="D408" s="157" t="s">
        <v>167</v>
      </c>
      <c r="E408" s="164" t="s">
        <v>1</v>
      </c>
      <c r="F408" s="165" t="s">
        <v>583</v>
      </c>
      <c r="H408" s="166">
        <v>6.6</v>
      </c>
      <c r="I408" s="167"/>
      <c r="L408" s="163"/>
      <c r="M408" s="168"/>
      <c r="T408" s="169"/>
      <c r="AT408" s="164" t="s">
        <v>167</v>
      </c>
      <c r="AU408" s="164" t="s">
        <v>87</v>
      </c>
      <c r="AV408" s="13" t="s">
        <v>87</v>
      </c>
      <c r="AW408" s="13" t="s">
        <v>30</v>
      </c>
      <c r="AX408" s="13" t="s">
        <v>74</v>
      </c>
      <c r="AY408" s="164" t="s">
        <v>143</v>
      </c>
    </row>
    <row r="409" spans="2:65" s="13" customFormat="1" ht="24">
      <c r="B409" s="163"/>
      <c r="D409" s="157" t="s">
        <v>167</v>
      </c>
      <c r="E409" s="164" t="s">
        <v>1</v>
      </c>
      <c r="F409" s="165" t="s">
        <v>584</v>
      </c>
      <c r="H409" s="166">
        <v>4.9770000000000003</v>
      </c>
      <c r="I409" s="167"/>
      <c r="L409" s="163"/>
      <c r="M409" s="168"/>
      <c r="T409" s="169"/>
      <c r="AT409" s="164" t="s">
        <v>167</v>
      </c>
      <c r="AU409" s="164" t="s">
        <v>87</v>
      </c>
      <c r="AV409" s="13" t="s">
        <v>87</v>
      </c>
      <c r="AW409" s="13" t="s">
        <v>30</v>
      </c>
      <c r="AX409" s="13" t="s">
        <v>74</v>
      </c>
      <c r="AY409" s="164" t="s">
        <v>143</v>
      </c>
    </row>
    <row r="410" spans="2:65" s="13" customFormat="1" ht="12">
      <c r="B410" s="163"/>
      <c r="D410" s="157" t="s">
        <v>167</v>
      </c>
      <c r="E410" s="164" t="s">
        <v>1</v>
      </c>
      <c r="F410" s="165" t="s">
        <v>585</v>
      </c>
      <c r="H410" s="166">
        <v>0.58799999999999997</v>
      </c>
      <c r="I410" s="167"/>
      <c r="L410" s="163"/>
      <c r="M410" s="168"/>
      <c r="T410" s="169"/>
      <c r="AT410" s="164" t="s">
        <v>167</v>
      </c>
      <c r="AU410" s="164" t="s">
        <v>87</v>
      </c>
      <c r="AV410" s="13" t="s">
        <v>87</v>
      </c>
      <c r="AW410" s="13" t="s">
        <v>30</v>
      </c>
      <c r="AX410" s="13" t="s">
        <v>74</v>
      </c>
      <c r="AY410" s="164" t="s">
        <v>143</v>
      </c>
    </row>
    <row r="411" spans="2:65" s="13" customFormat="1" ht="12">
      <c r="B411" s="163"/>
      <c r="D411" s="157" t="s">
        <v>167</v>
      </c>
      <c r="E411" s="164" t="s">
        <v>1</v>
      </c>
      <c r="F411" s="165" t="s">
        <v>586</v>
      </c>
      <c r="H411" s="166">
        <v>2.5499999999999998</v>
      </c>
      <c r="I411" s="167"/>
      <c r="L411" s="163"/>
      <c r="M411" s="168"/>
      <c r="T411" s="169"/>
      <c r="AT411" s="164" t="s">
        <v>167</v>
      </c>
      <c r="AU411" s="164" t="s">
        <v>87</v>
      </c>
      <c r="AV411" s="13" t="s">
        <v>87</v>
      </c>
      <c r="AW411" s="13" t="s">
        <v>30</v>
      </c>
      <c r="AX411" s="13" t="s">
        <v>74</v>
      </c>
      <c r="AY411" s="164" t="s">
        <v>143</v>
      </c>
    </row>
    <row r="412" spans="2:65" s="12" customFormat="1" ht="12">
      <c r="B412" s="156"/>
      <c r="D412" s="157" t="s">
        <v>167</v>
      </c>
      <c r="E412" s="158" t="s">
        <v>1</v>
      </c>
      <c r="F412" s="159" t="s">
        <v>168</v>
      </c>
      <c r="H412" s="158" t="s">
        <v>1</v>
      </c>
      <c r="I412" s="160"/>
      <c r="L412" s="156"/>
      <c r="M412" s="161"/>
      <c r="T412" s="162"/>
      <c r="AT412" s="158" t="s">
        <v>167</v>
      </c>
      <c r="AU412" s="158" t="s">
        <v>87</v>
      </c>
      <c r="AV412" s="12" t="s">
        <v>81</v>
      </c>
      <c r="AW412" s="12" t="s">
        <v>30</v>
      </c>
      <c r="AX412" s="12" t="s">
        <v>74</v>
      </c>
      <c r="AY412" s="158" t="s">
        <v>143</v>
      </c>
    </row>
    <row r="413" spans="2:65" s="13" customFormat="1" ht="24">
      <c r="B413" s="163"/>
      <c r="D413" s="157" t="s">
        <v>167</v>
      </c>
      <c r="E413" s="164" t="s">
        <v>1</v>
      </c>
      <c r="F413" s="165" t="s">
        <v>587</v>
      </c>
      <c r="H413" s="166">
        <v>40.567999999999998</v>
      </c>
      <c r="I413" s="167"/>
      <c r="L413" s="163"/>
      <c r="M413" s="168"/>
      <c r="T413" s="169"/>
      <c r="AT413" s="164" t="s">
        <v>167</v>
      </c>
      <c r="AU413" s="164" t="s">
        <v>87</v>
      </c>
      <c r="AV413" s="13" t="s">
        <v>87</v>
      </c>
      <c r="AW413" s="13" t="s">
        <v>30</v>
      </c>
      <c r="AX413" s="13" t="s">
        <v>74</v>
      </c>
      <c r="AY413" s="164" t="s">
        <v>143</v>
      </c>
    </row>
    <row r="414" spans="2:65" s="14" customFormat="1" ht="12">
      <c r="B414" s="170"/>
      <c r="D414" s="157" t="s">
        <v>167</v>
      </c>
      <c r="E414" s="171" t="s">
        <v>1</v>
      </c>
      <c r="F414" s="172" t="s">
        <v>170</v>
      </c>
      <c r="H414" s="173">
        <v>450.28500000000003</v>
      </c>
      <c r="I414" s="174"/>
      <c r="L414" s="170"/>
      <c r="M414" s="175"/>
      <c r="T414" s="176"/>
      <c r="AT414" s="171" t="s">
        <v>167</v>
      </c>
      <c r="AU414" s="171" t="s">
        <v>87</v>
      </c>
      <c r="AV414" s="14" t="s">
        <v>149</v>
      </c>
      <c r="AW414" s="14" t="s">
        <v>30</v>
      </c>
      <c r="AX414" s="14" t="s">
        <v>81</v>
      </c>
      <c r="AY414" s="171" t="s">
        <v>143</v>
      </c>
    </row>
    <row r="415" spans="2:65" s="1" customFormat="1" ht="24.25" customHeight="1">
      <c r="B415" s="31"/>
      <c r="C415" s="142" t="s">
        <v>588</v>
      </c>
      <c r="D415" s="142" t="s">
        <v>145</v>
      </c>
      <c r="E415" s="143" t="s">
        <v>589</v>
      </c>
      <c r="F415" s="144" t="s">
        <v>590</v>
      </c>
      <c r="G415" s="145" t="s">
        <v>148</v>
      </c>
      <c r="H415" s="146">
        <v>450.28500000000003</v>
      </c>
      <c r="I415" s="147"/>
      <c r="J415" s="148">
        <f>ROUND(I415*H415,2)</f>
        <v>0</v>
      </c>
      <c r="K415" s="149"/>
      <c r="L415" s="31"/>
      <c r="M415" s="150" t="s">
        <v>1</v>
      </c>
      <c r="N415" s="151" t="s">
        <v>40</v>
      </c>
      <c r="P415" s="152">
        <f>O415*H415</f>
        <v>0</v>
      </c>
      <c r="Q415" s="152">
        <v>2.32E-3</v>
      </c>
      <c r="R415" s="152">
        <f>Q415*H415</f>
        <v>1.0446612</v>
      </c>
      <c r="S415" s="152">
        <v>0</v>
      </c>
      <c r="T415" s="153">
        <f>S415*H415</f>
        <v>0</v>
      </c>
      <c r="AR415" s="154" t="s">
        <v>149</v>
      </c>
      <c r="AT415" s="154" t="s">
        <v>145</v>
      </c>
      <c r="AU415" s="154" t="s">
        <v>87</v>
      </c>
      <c r="AY415" s="16" t="s">
        <v>143</v>
      </c>
      <c r="BE415" s="155">
        <f>IF(N415="základná",J415,0)</f>
        <v>0</v>
      </c>
      <c r="BF415" s="155">
        <f>IF(N415="znížená",J415,0)</f>
        <v>0</v>
      </c>
      <c r="BG415" s="155">
        <f>IF(N415="zákl. prenesená",J415,0)</f>
        <v>0</v>
      </c>
      <c r="BH415" s="155">
        <f>IF(N415="zníž. prenesená",J415,0)</f>
        <v>0</v>
      </c>
      <c r="BI415" s="155">
        <f>IF(N415="nulová",J415,0)</f>
        <v>0</v>
      </c>
      <c r="BJ415" s="16" t="s">
        <v>87</v>
      </c>
      <c r="BK415" s="155">
        <f>ROUND(I415*H415,2)</f>
        <v>0</v>
      </c>
      <c r="BL415" s="16" t="s">
        <v>149</v>
      </c>
      <c r="BM415" s="154" t="s">
        <v>591</v>
      </c>
    </row>
    <row r="416" spans="2:65" s="1" customFormat="1" ht="24.25" customHeight="1">
      <c r="B416" s="31"/>
      <c r="C416" s="142" t="s">
        <v>592</v>
      </c>
      <c r="D416" s="142" t="s">
        <v>145</v>
      </c>
      <c r="E416" s="143" t="s">
        <v>593</v>
      </c>
      <c r="F416" s="144" t="s">
        <v>594</v>
      </c>
      <c r="G416" s="145" t="s">
        <v>148</v>
      </c>
      <c r="H416" s="146">
        <v>450.28500000000003</v>
      </c>
      <c r="I416" s="147"/>
      <c r="J416" s="148">
        <f>ROUND(I416*H416,2)</f>
        <v>0</v>
      </c>
      <c r="K416" s="149"/>
      <c r="L416" s="31"/>
      <c r="M416" s="150" t="s">
        <v>1</v>
      </c>
      <c r="N416" s="151" t="s">
        <v>40</v>
      </c>
      <c r="P416" s="152">
        <f>O416*H416</f>
        <v>0</v>
      </c>
      <c r="Q416" s="152">
        <v>5.1539999999999997E-3</v>
      </c>
      <c r="R416" s="152">
        <f>Q416*H416</f>
        <v>2.3207688900000001</v>
      </c>
      <c r="S416" s="152">
        <v>0</v>
      </c>
      <c r="T416" s="153">
        <f>S416*H416</f>
        <v>0</v>
      </c>
      <c r="AR416" s="154" t="s">
        <v>149</v>
      </c>
      <c r="AT416" s="154" t="s">
        <v>145</v>
      </c>
      <c r="AU416" s="154" t="s">
        <v>87</v>
      </c>
      <c r="AY416" s="16" t="s">
        <v>143</v>
      </c>
      <c r="BE416" s="155">
        <f>IF(N416="základná",J416,0)</f>
        <v>0</v>
      </c>
      <c r="BF416" s="155">
        <f>IF(N416="znížená",J416,0)</f>
        <v>0</v>
      </c>
      <c r="BG416" s="155">
        <f>IF(N416="zákl. prenesená",J416,0)</f>
        <v>0</v>
      </c>
      <c r="BH416" s="155">
        <f>IF(N416="zníž. prenesená",J416,0)</f>
        <v>0</v>
      </c>
      <c r="BI416" s="155">
        <f>IF(N416="nulová",J416,0)</f>
        <v>0</v>
      </c>
      <c r="BJ416" s="16" t="s">
        <v>87</v>
      </c>
      <c r="BK416" s="155">
        <f>ROUND(I416*H416,2)</f>
        <v>0</v>
      </c>
      <c r="BL416" s="16" t="s">
        <v>149</v>
      </c>
      <c r="BM416" s="154" t="s">
        <v>595</v>
      </c>
    </row>
    <row r="417" spans="2:65" s="1" customFormat="1" ht="33" customHeight="1">
      <c r="B417" s="31"/>
      <c r="C417" s="142" t="s">
        <v>596</v>
      </c>
      <c r="D417" s="142" t="s">
        <v>145</v>
      </c>
      <c r="E417" s="143" t="s">
        <v>597</v>
      </c>
      <c r="F417" s="144" t="s">
        <v>598</v>
      </c>
      <c r="G417" s="145" t="s">
        <v>148</v>
      </c>
      <c r="H417" s="146">
        <v>74.391000000000005</v>
      </c>
      <c r="I417" s="147"/>
      <c r="J417" s="148">
        <f>ROUND(I417*H417,2)</f>
        <v>0</v>
      </c>
      <c r="K417" s="149"/>
      <c r="L417" s="31"/>
      <c r="M417" s="150" t="s">
        <v>1</v>
      </c>
      <c r="N417" s="151" t="s">
        <v>40</v>
      </c>
      <c r="P417" s="152">
        <f>O417*H417</f>
        <v>0</v>
      </c>
      <c r="Q417" s="152">
        <v>1.3679999999999999E-2</v>
      </c>
      <c r="R417" s="152">
        <f>Q417*H417</f>
        <v>1.01766888</v>
      </c>
      <c r="S417" s="152">
        <v>0</v>
      </c>
      <c r="T417" s="153">
        <f>S417*H417</f>
        <v>0</v>
      </c>
      <c r="AR417" s="154" t="s">
        <v>149</v>
      </c>
      <c r="AT417" s="154" t="s">
        <v>145</v>
      </c>
      <c r="AU417" s="154" t="s">
        <v>87</v>
      </c>
      <c r="AY417" s="16" t="s">
        <v>143</v>
      </c>
      <c r="BE417" s="155">
        <f>IF(N417="základná",J417,0)</f>
        <v>0</v>
      </c>
      <c r="BF417" s="155">
        <f>IF(N417="znížená",J417,0)</f>
        <v>0</v>
      </c>
      <c r="BG417" s="155">
        <f>IF(N417="zákl. prenesená",J417,0)</f>
        <v>0</v>
      </c>
      <c r="BH417" s="155">
        <f>IF(N417="zníž. prenesená",J417,0)</f>
        <v>0</v>
      </c>
      <c r="BI417" s="155">
        <f>IF(N417="nulová",J417,0)</f>
        <v>0</v>
      </c>
      <c r="BJ417" s="16" t="s">
        <v>87</v>
      </c>
      <c r="BK417" s="155">
        <f>ROUND(I417*H417,2)</f>
        <v>0</v>
      </c>
      <c r="BL417" s="16" t="s">
        <v>149</v>
      </c>
      <c r="BM417" s="154" t="s">
        <v>599</v>
      </c>
    </row>
    <row r="418" spans="2:65" s="12" customFormat="1" ht="12">
      <c r="B418" s="156"/>
      <c r="D418" s="157" t="s">
        <v>167</v>
      </c>
      <c r="E418" s="158" t="s">
        <v>1</v>
      </c>
      <c r="F418" s="159" t="s">
        <v>168</v>
      </c>
      <c r="H418" s="158" t="s">
        <v>1</v>
      </c>
      <c r="I418" s="160"/>
      <c r="L418" s="156"/>
      <c r="M418" s="161"/>
      <c r="T418" s="162"/>
      <c r="AT418" s="158" t="s">
        <v>167</v>
      </c>
      <c r="AU418" s="158" t="s">
        <v>87</v>
      </c>
      <c r="AV418" s="12" t="s">
        <v>81</v>
      </c>
      <c r="AW418" s="12" t="s">
        <v>30</v>
      </c>
      <c r="AX418" s="12" t="s">
        <v>74</v>
      </c>
      <c r="AY418" s="158" t="s">
        <v>143</v>
      </c>
    </row>
    <row r="419" spans="2:65" s="13" customFormat="1" ht="24">
      <c r="B419" s="163"/>
      <c r="D419" s="157" t="s">
        <v>167</v>
      </c>
      <c r="E419" s="164" t="s">
        <v>1</v>
      </c>
      <c r="F419" s="165" t="s">
        <v>600</v>
      </c>
      <c r="H419" s="166">
        <v>74.391000000000005</v>
      </c>
      <c r="I419" s="167"/>
      <c r="L419" s="163"/>
      <c r="M419" s="168"/>
      <c r="T419" s="169"/>
      <c r="AT419" s="164" t="s">
        <v>167</v>
      </c>
      <c r="AU419" s="164" t="s">
        <v>87</v>
      </c>
      <c r="AV419" s="13" t="s">
        <v>87</v>
      </c>
      <c r="AW419" s="13" t="s">
        <v>30</v>
      </c>
      <c r="AX419" s="13" t="s">
        <v>74</v>
      </c>
      <c r="AY419" s="164" t="s">
        <v>143</v>
      </c>
    </row>
    <row r="420" spans="2:65" s="14" customFormat="1" ht="12">
      <c r="B420" s="170"/>
      <c r="D420" s="157" t="s">
        <v>167</v>
      </c>
      <c r="E420" s="171" t="s">
        <v>1</v>
      </c>
      <c r="F420" s="172" t="s">
        <v>170</v>
      </c>
      <c r="H420" s="173">
        <v>74.391000000000005</v>
      </c>
      <c r="I420" s="174"/>
      <c r="L420" s="170"/>
      <c r="M420" s="175"/>
      <c r="T420" s="176"/>
      <c r="AT420" s="171" t="s">
        <v>167</v>
      </c>
      <c r="AU420" s="171" t="s">
        <v>87</v>
      </c>
      <c r="AV420" s="14" t="s">
        <v>149</v>
      </c>
      <c r="AW420" s="14" t="s">
        <v>30</v>
      </c>
      <c r="AX420" s="14" t="s">
        <v>81</v>
      </c>
      <c r="AY420" s="171" t="s">
        <v>143</v>
      </c>
    </row>
    <row r="421" spans="2:65" s="1" customFormat="1" ht="24.25" customHeight="1">
      <c r="B421" s="31"/>
      <c r="C421" s="142" t="s">
        <v>601</v>
      </c>
      <c r="D421" s="142" t="s">
        <v>145</v>
      </c>
      <c r="E421" s="143" t="s">
        <v>602</v>
      </c>
      <c r="F421" s="144" t="s">
        <v>603</v>
      </c>
      <c r="G421" s="145" t="s">
        <v>148</v>
      </c>
      <c r="H421" s="146">
        <v>383.69299999999998</v>
      </c>
      <c r="I421" s="147"/>
      <c r="J421" s="148">
        <f>ROUND(I421*H421,2)</f>
        <v>0</v>
      </c>
      <c r="K421" s="149"/>
      <c r="L421" s="31"/>
      <c r="M421" s="150" t="s">
        <v>1</v>
      </c>
      <c r="N421" s="151" t="s">
        <v>40</v>
      </c>
      <c r="P421" s="152">
        <f>O421*H421</f>
        <v>0</v>
      </c>
      <c r="Q421" s="152">
        <v>3.363E-2</v>
      </c>
      <c r="R421" s="152">
        <f>Q421*H421</f>
        <v>12.90359559</v>
      </c>
      <c r="S421" s="152">
        <v>0</v>
      </c>
      <c r="T421" s="153">
        <f>S421*H421</f>
        <v>0</v>
      </c>
      <c r="AR421" s="154" t="s">
        <v>149</v>
      </c>
      <c r="AT421" s="154" t="s">
        <v>145</v>
      </c>
      <c r="AU421" s="154" t="s">
        <v>87</v>
      </c>
      <c r="AY421" s="16" t="s">
        <v>143</v>
      </c>
      <c r="BE421" s="155">
        <f>IF(N421="základná",J421,0)</f>
        <v>0</v>
      </c>
      <c r="BF421" s="155">
        <f>IF(N421="znížená",J421,0)</f>
        <v>0</v>
      </c>
      <c r="BG421" s="155">
        <f>IF(N421="zákl. prenesená",J421,0)</f>
        <v>0</v>
      </c>
      <c r="BH421" s="155">
        <f>IF(N421="zníž. prenesená",J421,0)</f>
        <v>0</v>
      </c>
      <c r="BI421" s="155">
        <f>IF(N421="nulová",J421,0)</f>
        <v>0</v>
      </c>
      <c r="BJ421" s="16" t="s">
        <v>87</v>
      </c>
      <c r="BK421" s="155">
        <f>ROUND(I421*H421,2)</f>
        <v>0</v>
      </c>
      <c r="BL421" s="16" t="s">
        <v>149</v>
      </c>
      <c r="BM421" s="154" t="s">
        <v>604</v>
      </c>
    </row>
    <row r="422" spans="2:65" s="12" customFormat="1" ht="12">
      <c r="B422" s="156"/>
      <c r="D422" s="157" t="s">
        <v>167</v>
      </c>
      <c r="E422" s="158" t="s">
        <v>1</v>
      </c>
      <c r="F422" s="159" t="s">
        <v>168</v>
      </c>
      <c r="H422" s="158" t="s">
        <v>1</v>
      </c>
      <c r="I422" s="160"/>
      <c r="L422" s="156"/>
      <c r="M422" s="161"/>
      <c r="T422" s="162"/>
      <c r="AT422" s="158" t="s">
        <v>167</v>
      </c>
      <c r="AU422" s="158" t="s">
        <v>87</v>
      </c>
      <c r="AV422" s="12" t="s">
        <v>81</v>
      </c>
      <c r="AW422" s="12" t="s">
        <v>30</v>
      </c>
      <c r="AX422" s="12" t="s">
        <v>74</v>
      </c>
      <c r="AY422" s="158" t="s">
        <v>143</v>
      </c>
    </row>
    <row r="423" spans="2:65" s="13" customFormat="1" ht="12">
      <c r="B423" s="163"/>
      <c r="D423" s="157" t="s">
        <v>167</v>
      </c>
      <c r="E423" s="164" t="s">
        <v>1</v>
      </c>
      <c r="F423" s="165" t="s">
        <v>605</v>
      </c>
      <c r="H423" s="166">
        <v>374.13600000000002</v>
      </c>
      <c r="I423" s="167"/>
      <c r="L423" s="163"/>
      <c r="M423" s="168"/>
      <c r="T423" s="169"/>
      <c r="AT423" s="164" t="s">
        <v>167</v>
      </c>
      <c r="AU423" s="164" t="s">
        <v>87</v>
      </c>
      <c r="AV423" s="13" t="s">
        <v>87</v>
      </c>
      <c r="AW423" s="13" t="s">
        <v>30</v>
      </c>
      <c r="AX423" s="13" t="s">
        <v>74</v>
      </c>
      <c r="AY423" s="164" t="s">
        <v>143</v>
      </c>
    </row>
    <row r="424" spans="2:65" s="13" customFormat="1" ht="12">
      <c r="B424" s="163"/>
      <c r="D424" s="157" t="s">
        <v>167</v>
      </c>
      <c r="E424" s="164" t="s">
        <v>1</v>
      </c>
      <c r="F424" s="165" t="s">
        <v>606</v>
      </c>
      <c r="H424" s="166">
        <v>42.420999999999999</v>
      </c>
      <c r="I424" s="167"/>
      <c r="L424" s="163"/>
      <c r="M424" s="168"/>
      <c r="T424" s="169"/>
      <c r="AT424" s="164" t="s">
        <v>167</v>
      </c>
      <c r="AU424" s="164" t="s">
        <v>87</v>
      </c>
      <c r="AV424" s="13" t="s">
        <v>87</v>
      </c>
      <c r="AW424" s="13" t="s">
        <v>30</v>
      </c>
      <c r="AX424" s="13" t="s">
        <v>74</v>
      </c>
      <c r="AY424" s="164" t="s">
        <v>143</v>
      </c>
    </row>
    <row r="425" spans="2:65" s="13" customFormat="1" ht="12">
      <c r="B425" s="163"/>
      <c r="D425" s="157" t="s">
        <v>167</v>
      </c>
      <c r="E425" s="164" t="s">
        <v>1</v>
      </c>
      <c r="F425" s="165" t="s">
        <v>607</v>
      </c>
      <c r="H425" s="166">
        <v>5.6</v>
      </c>
      <c r="I425" s="167"/>
      <c r="L425" s="163"/>
      <c r="M425" s="168"/>
      <c r="T425" s="169"/>
      <c r="AT425" s="164" t="s">
        <v>167</v>
      </c>
      <c r="AU425" s="164" t="s">
        <v>87</v>
      </c>
      <c r="AV425" s="13" t="s">
        <v>87</v>
      </c>
      <c r="AW425" s="13" t="s">
        <v>30</v>
      </c>
      <c r="AX425" s="13" t="s">
        <v>74</v>
      </c>
      <c r="AY425" s="164" t="s">
        <v>143</v>
      </c>
    </row>
    <row r="426" spans="2:65" s="13" customFormat="1" ht="12">
      <c r="B426" s="163"/>
      <c r="D426" s="157" t="s">
        <v>167</v>
      </c>
      <c r="E426" s="164" t="s">
        <v>1</v>
      </c>
      <c r="F426" s="165" t="s">
        <v>580</v>
      </c>
      <c r="H426" s="166">
        <v>5.3319999999999999</v>
      </c>
      <c r="I426" s="167"/>
      <c r="L426" s="163"/>
      <c r="M426" s="168"/>
      <c r="T426" s="169"/>
      <c r="AT426" s="164" t="s">
        <v>167</v>
      </c>
      <c r="AU426" s="164" t="s">
        <v>87</v>
      </c>
      <c r="AV426" s="13" t="s">
        <v>87</v>
      </c>
      <c r="AW426" s="13" t="s">
        <v>30</v>
      </c>
      <c r="AX426" s="13" t="s">
        <v>74</v>
      </c>
      <c r="AY426" s="164" t="s">
        <v>143</v>
      </c>
    </row>
    <row r="427" spans="2:65" s="13" customFormat="1" ht="12">
      <c r="B427" s="163"/>
      <c r="D427" s="157" t="s">
        <v>167</v>
      </c>
      <c r="E427" s="164" t="s">
        <v>1</v>
      </c>
      <c r="F427" s="165" t="s">
        <v>581</v>
      </c>
      <c r="H427" s="166">
        <v>6.2489999999999997</v>
      </c>
      <c r="I427" s="167"/>
      <c r="L427" s="163"/>
      <c r="M427" s="168"/>
      <c r="T427" s="169"/>
      <c r="AT427" s="164" t="s">
        <v>167</v>
      </c>
      <c r="AU427" s="164" t="s">
        <v>87</v>
      </c>
      <c r="AV427" s="13" t="s">
        <v>87</v>
      </c>
      <c r="AW427" s="13" t="s">
        <v>30</v>
      </c>
      <c r="AX427" s="13" t="s">
        <v>74</v>
      </c>
      <c r="AY427" s="164" t="s">
        <v>143</v>
      </c>
    </row>
    <row r="428" spans="2:65" s="13" customFormat="1" ht="36">
      <c r="B428" s="163"/>
      <c r="D428" s="157" t="s">
        <v>167</v>
      </c>
      <c r="E428" s="164" t="s">
        <v>1</v>
      </c>
      <c r="F428" s="165" t="s">
        <v>582</v>
      </c>
      <c r="H428" s="166">
        <v>-50.045000000000002</v>
      </c>
      <c r="I428" s="167"/>
      <c r="L428" s="163"/>
      <c r="M428" s="168"/>
      <c r="T428" s="169"/>
      <c r="AT428" s="164" t="s">
        <v>167</v>
      </c>
      <c r="AU428" s="164" t="s">
        <v>87</v>
      </c>
      <c r="AV428" s="13" t="s">
        <v>87</v>
      </c>
      <c r="AW428" s="13" t="s">
        <v>30</v>
      </c>
      <c r="AX428" s="13" t="s">
        <v>74</v>
      </c>
      <c r="AY428" s="164" t="s">
        <v>143</v>
      </c>
    </row>
    <row r="429" spans="2:65" s="14" customFormat="1" ht="12">
      <c r="B429" s="170"/>
      <c r="D429" s="157" t="s">
        <v>167</v>
      </c>
      <c r="E429" s="171" t="s">
        <v>1</v>
      </c>
      <c r="F429" s="172" t="s">
        <v>170</v>
      </c>
      <c r="H429" s="173">
        <v>383.69300000000004</v>
      </c>
      <c r="I429" s="174"/>
      <c r="L429" s="170"/>
      <c r="M429" s="175"/>
      <c r="T429" s="176"/>
      <c r="AT429" s="171" t="s">
        <v>167</v>
      </c>
      <c r="AU429" s="171" t="s">
        <v>87</v>
      </c>
      <c r="AV429" s="14" t="s">
        <v>149</v>
      </c>
      <c r="AW429" s="14" t="s">
        <v>30</v>
      </c>
      <c r="AX429" s="14" t="s">
        <v>81</v>
      </c>
      <c r="AY429" s="171" t="s">
        <v>143</v>
      </c>
    </row>
    <row r="430" spans="2:65" s="1" customFormat="1" ht="24.25" customHeight="1">
      <c r="B430" s="31"/>
      <c r="C430" s="142" t="s">
        <v>608</v>
      </c>
      <c r="D430" s="142" t="s">
        <v>145</v>
      </c>
      <c r="E430" s="143" t="s">
        <v>609</v>
      </c>
      <c r="F430" s="144" t="s">
        <v>610</v>
      </c>
      <c r="G430" s="145" t="s">
        <v>161</v>
      </c>
      <c r="H430" s="146">
        <v>8.2550000000000008</v>
      </c>
      <c r="I430" s="147"/>
      <c r="J430" s="148">
        <f>ROUND(I430*H430,2)</f>
        <v>0</v>
      </c>
      <c r="K430" s="149"/>
      <c r="L430" s="31"/>
      <c r="M430" s="150" t="s">
        <v>1</v>
      </c>
      <c r="N430" s="151" t="s">
        <v>40</v>
      </c>
      <c r="P430" s="152">
        <f>O430*H430</f>
        <v>0</v>
      </c>
      <c r="Q430" s="152">
        <v>2.04</v>
      </c>
      <c r="R430" s="152">
        <f>Q430*H430</f>
        <v>16.840200000000003</v>
      </c>
      <c r="S430" s="152">
        <v>0</v>
      </c>
      <c r="T430" s="153">
        <f>S430*H430</f>
        <v>0</v>
      </c>
      <c r="AR430" s="154" t="s">
        <v>149</v>
      </c>
      <c r="AT430" s="154" t="s">
        <v>145</v>
      </c>
      <c r="AU430" s="154" t="s">
        <v>87</v>
      </c>
      <c r="AY430" s="16" t="s">
        <v>143</v>
      </c>
      <c r="BE430" s="155">
        <f>IF(N430="základná",J430,0)</f>
        <v>0</v>
      </c>
      <c r="BF430" s="155">
        <f>IF(N430="znížená",J430,0)</f>
        <v>0</v>
      </c>
      <c r="BG430" s="155">
        <f>IF(N430="zákl. prenesená",J430,0)</f>
        <v>0</v>
      </c>
      <c r="BH430" s="155">
        <f>IF(N430="zníž. prenesená",J430,0)</f>
        <v>0</v>
      </c>
      <c r="BI430" s="155">
        <f>IF(N430="nulová",J430,0)</f>
        <v>0</v>
      </c>
      <c r="BJ430" s="16" t="s">
        <v>87</v>
      </c>
      <c r="BK430" s="155">
        <f>ROUND(I430*H430,2)</f>
        <v>0</v>
      </c>
      <c r="BL430" s="16" t="s">
        <v>149</v>
      </c>
      <c r="BM430" s="154" t="s">
        <v>611</v>
      </c>
    </row>
    <row r="431" spans="2:65" s="12" customFormat="1" ht="12">
      <c r="B431" s="156"/>
      <c r="D431" s="157" t="s">
        <v>167</v>
      </c>
      <c r="E431" s="158" t="s">
        <v>1</v>
      </c>
      <c r="F431" s="159" t="s">
        <v>168</v>
      </c>
      <c r="H431" s="158" t="s">
        <v>1</v>
      </c>
      <c r="I431" s="160"/>
      <c r="L431" s="156"/>
      <c r="M431" s="161"/>
      <c r="T431" s="162"/>
      <c r="AT431" s="158" t="s">
        <v>167</v>
      </c>
      <c r="AU431" s="158" t="s">
        <v>87</v>
      </c>
      <c r="AV431" s="12" t="s">
        <v>81</v>
      </c>
      <c r="AW431" s="12" t="s">
        <v>30</v>
      </c>
      <c r="AX431" s="12" t="s">
        <v>74</v>
      </c>
      <c r="AY431" s="158" t="s">
        <v>143</v>
      </c>
    </row>
    <row r="432" spans="2:65" s="13" customFormat="1" ht="12">
      <c r="B432" s="163"/>
      <c r="D432" s="157" t="s">
        <v>167</v>
      </c>
      <c r="E432" s="164" t="s">
        <v>1</v>
      </c>
      <c r="F432" s="165" t="s">
        <v>612</v>
      </c>
      <c r="H432" s="166">
        <v>8.2550000000000008</v>
      </c>
      <c r="I432" s="167"/>
      <c r="L432" s="163"/>
      <c r="M432" s="168"/>
      <c r="T432" s="169"/>
      <c r="AT432" s="164" t="s">
        <v>167</v>
      </c>
      <c r="AU432" s="164" t="s">
        <v>87</v>
      </c>
      <c r="AV432" s="13" t="s">
        <v>87</v>
      </c>
      <c r="AW432" s="13" t="s">
        <v>30</v>
      </c>
      <c r="AX432" s="13" t="s">
        <v>74</v>
      </c>
      <c r="AY432" s="164" t="s">
        <v>143</v>
      </c>
    </row>
    <row r="433" spans="2:65" s="14" customFormat="1" ht="12">
      <c r="B433" s="170"/>
      <c r="D433" s="157" t="s">
        <v>167</v>
      </c>
      <c r="E433" s="171" t="s">
        <v>1</v>
      </c>
      <c r="F433" s="172" t="s">
        <v>170</v>
      </c>
      <c r="H433" s="173">
        <v>8.2550000000000008</v>
      </c>
      <c r="I433" s="174"/>
      <c r="L433" s="170"/>
      <c r="M433" s="175"/>
      <c r="T433" s="176"/>
      <c r="AT433" s="171" t="s">
        <v>167</v>
      </c>
      <c r="AU433" s="171" t="s">
        <v>87</v>
      </c>
      <c r="AV433" s="14" t="s">
        <v>149</v>
      </c>
      <c r="AW433" s="14" t="s">
        <v>30</v>
      </c>
      <c r="AX433" s="14" t="s">
        <v>81</v>
      </c>
      <c r="AY433" s="171" t="s">
        <v>143</v>
      </c>
    </row>
    <row r="434" spans="2:65" s="1" customFormat="1" ht="24.25" customHeight="1">
      <c r="B434" s="31"/>
      <c r="C434" s="142" t="s">
        <v>613</v>
      </c>
      <c r="D434" s="142" t="s">
        <v>145</v>
      </c>
      <c r="E434" s="143" t="s">
        <v>614</v>
      </c>
      <c r="F434" s="144" t="s">
        <v>615</v>
      </c>
      <c r="G434" s="145" t="s">
        <v>148</v>
      </c>
      <c r="H434" s="146">
        <v>305.27199999999999</v>
      </c>
      <c r="I434" s="147"/>
      <c r="J434" s="148">
        <f>ROUND(I434*H434,2)</f>
        <v>0</v>
      </c>
      <c r="K434" s="149"/>
      <c r="L434" s="31"/>
      <c r="M434" s="150" t="s">
        <v>1</v>
      </c>
      <c r="N434" s="151" t="s">
        <v>40</v>
      </c>
      <c r="P434" s="152">
        <f>O434*H434</f>
        <v>0</v>
      </c>
      <c r="Q434" s="152">
        <v>0</v>
      </c>
      <c r="R434" s="152">
        <f>Q434*H434</f>
        <v>0</v>
      </c>
      <c r="S434" s="152">
        <v>0</v>
      </c>
      <c r="T434" s="153">
        <f>S434*H434</f>
        <v>0</v>
      </c>
      <c r="AR434" s="154" t="s">
        <v>149</v>
      </c>
      <c r="AT434" s="154" t="s">
        <v>145</v>
      </c>
      <c r="AU434" s="154" t="s">
        <v>87</v>
      </c>
      <c r="AY434" s="16" t="s">
        <v>143</v>
      </c>
      <c r="BE434" s="155">
        <f>IF(N434="základná",J434,0)</f>
        <v>0</v>
      </c>
      <c r="BF434" s="155">
        <f>IF(N434="znížená",J434,0)</f>
        <v>0</v>
      </c>
      <c r="BG434" s="155">
        <f>IF(N434="zákl. prenesená",J434,0)</f>
        <v>0</v>
      </c>
      <c r="BH434" s="155">
        <f>IF(N434="zníž. prenesená",J434,0)</f>
        <v>0</v>
      </c>
      <c r="BI434" s="155">
        <f>IF(N434="nulová",J434,0)</f>
        <v>0</v>
      </c>
      <c r="BJ434" s="16" t="s">
        <v>87</v>
      </c>
      <c r="BK434" s="155">
        <f>ROUND(I434*H434,2)</f>
        <v>0</v>
      </c>
      <c r="BL434" s="16" t="s">
        <v>149</v>
      </c>
      <c r="BM434" s="154" t="s">
        <v>616</v>
      </c>
    </row>
    <row r="435" spans="2:65" s="1" customFormat="1" ht="16.5" customHeight="1">
      <c r="B435" s="31"/>
      <c r="C435" s="183" t="s">
        <v>617</v>
      </c>
      <c r="D435" s="183" t="s">
        <v>479</v>
      </c>
      <c r="E435" s="184" t="s">
        <v>618</v>
      </c>
      <c r="F435" s="185" t="s">
        <v>619</v>
      </c>
      <c r="G435" s="186" t="s">
        <v>148</v>
      </c>
      <c r="H435" s="187">
        <v>351.06299999999999</v>
      </c>
      <c r="I435" s="188"/>
      <c r="J435" s="189">
        <f>ROUND(I435*H435,2)</f>
        <v>0</v>
      </c>
      <c r="K435" s="190"/>
      <c r="L435" s="191"/>
      <c r="M435" s="192" t="s">
        <v>1</v>
      </c>
      <c r="N435" s="193" t="s">
        <v>40</v>
      </c>
      <c r="P435" s="152">
        <f>O435*H435</f>
        <v>0</v>
      </c>
      <c r="Q435" s="152">
        <v>1E-4</v>
      </c>
      <c r="R435" s="152">
        <f>Q435*H435</f>
        <v>3.51063E-2</v>
      </c>
      <c r="S435" s="152">
        <v>0</v>
      </c>
      <c r="T435" s="153">
        <f>S435*H435</f>
        <v>0</v>
      </c>
      <c r="AR435" s="154" t="s">
        <v>181</v>
      </c>
      <c r="AT435" s="154" t="s">
        <v>479</v>
      </c>
      <c r="AU435" s="154" t="s">
        <v>87</v>
      </c>
      <c r="AY435" s="16" t="s">
        <v>143</v>
      </c>
      <c r="BE435" s="155">
        <f>IF(N435="základná",J435,0)</f>
        <v>0</v>
      </c>
      <c r="BF435" s="155">
        <f>IF(N435="znížená",J435,0)</f>
        <v>0</v>
      </c>
      <c r="BG435" s="155">
        <f>IF(N435="zákl. prenesená",J435,0)</f>
        <v>0</v>
      </c>
      <c r="BH435" s="155">
        <f>IF(N435="zníž. prenesená",J435,0)</f>
        <v>0</v>
      </c>
      <c r="BI435" s="155">
        <f>IF(N435="nulová",J435,0)</f>
        <v>0</v>
      </c>
      <c r="BJ435" s="16" t="s">
        <v>87</v>
      </c>
      <c r="BK435" s="155">
        <f>ROUND(I435*H435,2)</f>
        <v>0</v>
      </c>
      <c r="BL435" s="16" t="s">
        <v>149</v>
      </c>
      <c r="BM435" s="154" t="s">
        <v>620</v>
      </c>
    </row>
    <row r="436" spans="2:65" s="1" customFormat="1" ht="16.5" customHeight="1">
      <c r="B436" s="31"/>
      <c r="C436" s="142" t="s">
        <v>621</v>
      </c>
      <c r="D436" s="142" t="s">
        <v>145</v>
      </c>
      <c r="E436" s="143" t="s">
        <v>622</v>
      </c>
      <c r="F436" s="144" t="s">
        <v>623</v>
      </c>
      <c r="G436" s="145" t="s">
        <v>558</v>
      </c>
      <c r="H436" s="146">
        <v>207.67</v>
      </c>
      <c r="I436" s="147"/>
      <c r="J436" s="148">
        <f>ROUND(I436*H436,2)</f>
        <v>0</v>
      </c>
      <c r="K436" s="149"/>
      <c r="L436" s="31"/>
      <c r="M436" s="150" t="s">
        <v>1</v>
      </c>
      <c r="N436" s="151" t="s">
        <v>40</v>
      </c>
      <c r="P436" s="152">
        <f>O436*H436</f>
        <v>0</v>
      </c>
      <c r="Q436" s="152">
        <v>0</v>
      </c>
      <c r="R436" s="152">
        <f>Q436*H436</f>
        <v>0</v>
      </c>
      <c r="S436" s="152">
        <v>0</v>
      </c>
      <c r="T436" s="153">
        <f>S436*H436</f>
        <v>0</v>
      </c>
      <c r="AR436" s="154" t="s">
        <v>149</v>
      </c>
      <c r="AT436" s="154" t="s">
        <v>145</v>
      </c>
      <c r="AU436" s="154" t="s">
        <v>87</v>
      </c>
      <c r="AY436" s="16" t="s">
        <v>143</v>
      </c>
      <c r="BE436" s="155">
        <f>IF(N436="základná",J436,0)</f>
        <v>0</v>
      </c>
      <c r="BF436" s="155">
        <f>IF(N436="znížená",J436,0)</f>
        <v>0</v>
      </c>
      <c r="BG436" s="155">
        <f>IF(N436="zákl. prenesená",J436,0)</f>
        <v>0</v>
      </c>
      <c r="BH436" s="155">
        <f>IF(N436="zníž. prenesená",J436,0)</f>
        <v>0</v>
      </c>
      <c r="BI436" s="155">
        <f>IF(N436="nulová",J436,0)</f>
        <v>0</v>
      </c>
      <c r="BJ436" s="16" t="s">
        <v>87</v>
      </c>
      <c r="BK436" s="155">
        <f>ROUND(I436*H436,2)</f>
        <v>0</v>
      </c>
      <c r="BL436" s="16" t="s">
        <v>149</v>
      </c>
      <c r="BM436" s="154" t="s">
        <v>624</v>
      </c>
    </row>
    <row r="437" spans="2:65" s="12" customFormat="1" ht="12">
      <c r="B437" s="156"/>
      <c r="D437" s="157" t="s">
        <v>167</v>
      </c>
      <c r="E437" s="158" t="s">
        <v>1</v>
      </c>
      <c r="F437" s="159" t="s">
        <v>372</v>
      </c>
      <c r="H437" s="158" t="s">
        <v>1</v>
      </c>
      <c r="I437" s="160"/>
      <c r="L437" s="156"/>
      <c r="M437" s="161"/>
      <c r="T437" s="162"/>
      <c r="AT437" s="158" t="s">
        <v>167</v>
      </c>
      <c r="AU437" s="158" t="s">
        <v>87</v>
      </c>
      <c r="AV437" s="12" t="s">
        <v>81</v>
      </c>
      <c r="AW437" s="12" t="s">
        <v>30</v>
      </c>
      <c r="AX437" s="12" t="s">
        <v>74</v>
      </c>
      <c r="AY437" s="158" t="s">
        <v>143</v>
      </c>
    </row>
    <row r="438" spans="2:65" s="13" customFormat="1" ht="24">
      <c r="B438" s="163"/>
      <c r="D438" s="157" t="s">
        <v>167</v>
      </c>
      <c r="E438" s="164" t="s">
        <v>1</v>
      </c>
      <c r="F438" s="165" t="s">
        <v>625</v>
      </c>
      <c r="H438" s="166">
        <v>140.00800000000001</v>
      </c>
      <c r="I438" s="167"/>
      <c r="L438" s="163"/>
      <c r="M438" s="168"/>
      <c r="T438" s="169"/>
      <c r="AT438" s="164" t="s">
        <v>167</v>
      </c>
      <c r="AU438" s="164" t="s">
        <v>87</v>
      </c>
      <c r="AV438" s="13" t="s">
        <v>87</v>
      </c>
      <c r="AW438" s="13" t="s">
        <v>30</v>
      </c>
      <c r="AX438" s="13" t="s">
        <v>74</v>
      </c>
      <c r="AY438" s="164" t="s">
        <v>143</v>
      </c>
    </row>
    <row r="439" spans="2:65" s="12" customFormat="1" ht="12">
      <c r="B439" s="156"/>
      <c r="D439" s="157" t="s">
        <v>167</v>
      </c>
      <c r="E439" s="158" t="s">
        <v>1</v>
      </c>
      <c r="F439" s="159" t="s">
        <v>425</v>
      </c>
      <c r="H439" s="158" t="s">
        <v>1</v>
      </c>
      <c r="I439" s="160"/>
      <c r="L439" s="156"/>
      <c r="M439" s="161"/>
      <c r="T439" s="162"/>
      <c r="AT439" s="158" t="s">
        <v>167</v>
      </c>
      <c r="AU439" s="158" t="s">
        <v>87</v>
      </c>
      <c r="AV439" s="12" t="s">
        <v>81</v>
      </c>
      <c r="AW439" s="12" t="s">
        <v>30</v>
      </c>
      <c r="AX439" s="12" t="s">
        <v>74</v>
      </c>
      <c r="AY439" s="158" t="s">
        <v>143</v>
      </c>
    </row>
    <row r="440" spans="2:65" s="13" customFormat="1" ht="24">
      <c r="B440" s="163"/>
      <c r="D440" s="157" t="s">
        <v>167</v>
      </c>
      <c r="E440" s="164" t="s">
        <v>1</v>
      </c>
      <c r="F440" s="165" t="s">
        <v>626</v>
      </c>
      <c r="H440" s="166">
        <v>67.662000000000006</v>
      </c>
      <c r="I440" s="167"/>
      <c r="L440" s="163"/>
      <c r="M440" s="168"/>
      <c r="T440" s="169"/>
      <c r="AT440" s="164" t="s">
        <v>167</v>
      </c>
      <c r="AU440" s="164" t="s">
        <v>87</v>
      </c>
      <c r="AV440" s="13" t="s">
        <v>87</v>
      </c>
      <c r="AW440" s="13" t="s">
        <v>30</v>
      </c>
      <c r="AX440" s="13" t="s">
        <v>74</v>
      </c>
      <c r="AY440" s="164" t="s">
        <v>143</v>
      </c>
    </row>
    <row r="441" spans="2:65" s="14" customFormat="1" ht="12">
      <c r="B441" s="170"/>
      <c r="D441" s="157" t="s">
        <v>167</v>
      </c>
      <c r="E441" s="171" t="s">
        <v>1</v>
      </c>
      <c r="F441" s="172" t="s">
        <v>170</v>
      </c>
      <c r="H441" s="173">
        <v>207.67000000000002</v>
      </c>
      <c r="I441" s="174"/>
      <c r="L441" s="170"/>
      <c r="M441" s="175"/>
      <c r="T441" s="176"/>
      <c r="AT441" s="171" t="s">
        <v>167</v>
      </c>
      <c r="AU441" s="171" t="s">
        <v>87</v>
      </c>
      <c r="AV441" s="14" t="s">
        <v>149</v>
      </c>
      <c r="AW441" s="14" t="s">
        <v>30</v>
      </c>
      <c r="AX441" s="14" t="s">
        <v>81</v>
      </c>
      <c r="AY441" s="171" t="s">
        <v>143</v>
      </c>
    </row>
    <row r="442" spans="2:65" s="1" customFormat="1" ht="33" customHeight="1">
      <c r="B442" s="31"/>
      <c r="C442" s="183" t="s">
        <v>627</v>
      </c>
      <c r="D442" s="183" t="s">
        <v>479</v>
      </c>
      <c r="E442" s="184" t="s">
        <v>628</v>
      </c>
      <c r="F442" s="185" t="s">
        <v>629</v>
      </c>
      <c r="G442" s="186" t="s">
        <v>558</v>
      </c>
      <c r="H442" s="187">
        <v>209.74700000000001</v>
      </c>
      <c r="I442" s="188"/>
      <c r="J442" s="189">
        <f>ROUND(I442*H442,2)</f>
        <v>0</v>
      </c>
      <c r="K442" s="190"/>
      <c r="L442" s="191"/>
      <c r="M442" s="192" t="s">
        <v>1</v>
      </c>
      <c r="N442" s="193" t="s">
        <v>40</v>
      </c>
      <c r="P442" s="152">
        <f>O442*H442</f>
        <v>0</v>
      </c>
      <c r="Q442" s="152">
        <v>1.4999999999999999E-4</v>
      </c>
      <c r="R442" s="152">
        <f>Q442*H442</f>
        <v>3.1462049999999998E-2</v>
      </c>
      <c r="S442" s="152">
        <v>0</v>
      </c>
      <c r="T442" s="153">
        <f>S442*H442</f>
        <v>0</v>
      </c>
      <c r="AR442" s="154" t="s">
        <v>181</v>
      </c>
      <c r="AT442" s="154" t="s">
        <v>479</v>
      </c>
      <c r="AU442" s="154" t="s">
        <v>87</v>
      </c>
      <c r="AY442" s="16" t="s">
        <v>143</v>
      </c>
      <c r="BE442" s="155">
        <f>IF(N442="základná",J442,0)</f>
        <v>0</v>
      </c>
      <c r="BF442" s="155">
        <f>IF(N442="znížená",J442,0)</f>
        <v>0</v>
      </c>
      <c r="BG442" s="155">
        <f>IF(N442="zákl. prenesená",J442,0)</f>
        <v>0</v>
      </c>
      <c r="BH442" s="155">
        <f>IF(N442="zníž. prenesená",J442,0)</f>
        <v>0</v>
      </c>
      <c r="BI442" s="155">
        <f>IF(N442="nulová",J442,0)</f>
        <v>0</v>
      </c>
      <c r="BJ442" s="16" t="s">
        <v>87</v>
      </c>
      <c r="BK442" s="155">
        <f>ROUND(I442*H442,2)</f>
        <v>0</v>
      </c>
      <c r="BL442" s="16" t="s">
        <v>149</v>
      </c>
      <c r="BM442" s="154" t="s">
        <v>630</v>
      </c>
    </row>
    <row r="443" spans="2:65" s="1" customFormat="1" ht="37.75" customHeight="1">
      <c r="B443" s="31"/>
      <c r="C443" s="142" t="s">
        <v>631</v>
      </c>
      <c r="D443" s="142" t="s">
        <v>145</v>
      </c>
      <c r="E443" s="143" t="s">
        <v>632</v>
      </c>
      <c r="F443" s="144" t="s">
        <v>633</v>
      </c>
      <c r="G443" s="145" t="s">
        <v>148</v>
      </c>
      <c r="H443" s="146">
        <v>13.199</v>
      </c>
      <c r="I443" s="147"/>
      <c r="J443" s="148">
        <f>ROUND(I443*H443,2)</f>
        <v>0</v>
      </c>
      <c r="K443" s="149"/>
      <c r="L443" s="31"/>
      <c r="M443" s="150" t="s">
        <v>1</v>
      </c>
      <c r="N443" s="151" t="s">
        <v>40</v>
      </c>
      <c r="P443" s="152">
        <f>O443*H443</f>
        <v>0</v>
      </c>
      <c r="Q443" s="152">
        <v>2.7999999999999998E-4</v>
      </c>
      <c r="R443" s="152">
        <f>Q443*H443</f>
        <v>3.6957199999999996E-3</v>
      </c>
      <c r="S443" s="152">
        <v>0</v>
      </c>
      <c r="T443" s="153">
        <f>S443*H443</f>
        <v>0</v>
      </c>
      <c r="AR443" s="154" t="s">
        <v>149</v>
      </c>
      <c r="AT443" s="154" t="s">
        <v>145</v>
      </c>
      <c r="AU443" s="154" t="s">
        <v>87</v>
      </c>
      <c r="AY443" s="16" t="s">
        <v>143</v>
      </c>
      <c r="BE443" s="155">
        <f>IF(N443="základná",J443,0)</f>
        <v>0</v>
      </c>
      <c r="BF443" s="155">
        <f>IF(N443="znížená",J443,0)</f>
        <v>0</v>
      </c>
      <c r="BG443" s="155">
        <f>IF(N443="zákl. prenesená",J443,0)</f>
        <v>0</v>
      </c>
      <c r="BH443" s="155">
        <f>IF(N443="zníž. prenesená",J443,0)</f>
        <v>0</v>
      </c>
      <c r="BI443" s="155">
        <f>IF(N443="nulová",J443,0)</f>
        <v>0</v>
      </c>
      <c r="BJ443" s="16" t="s">
        <v>87</v>
      </c>
      <c r="BK443" s="155">
        <f>ROUND(I443*H443,2)</f>
        <v>0</v>
      </c>
      <c r="BL443" s="16" t="s">
        <v>149</v>
      </c>
      <c r="BM443" s="154" t="s">
        <v>634</v>
      </c>
    </row>
    <row r="444" spans="2:65" s="12" customFormat="1" ht="12">
      <c r="B444" s="156"/>
      <c r="D444" s="157" t="s">
        <v>167</v>
      </c>
      <c r="E444" s="158" t="s">
        <v>1</v>
      </c>
      <c r="F444" s="159" t="s">
        <v>635</v>
      </c>
      <c r="H444" s="158" t="s">
        <v>1</v>
      </c>
      <c r="I444" s="160"/>
      <c r="L444" s="156"/>
      <c r="M444" s="161"/>
      <c r="T444" s="162"/>
      <c r="AT444" s="158" t="s">
        <v>167</v>
      </c>
      <c r="AU444" s="158" t="s">
        <v>87</v>
      </c>
      <c r="AV444" s="12" t="s">
        <v>81</v>
      </c>
      <c r="AW444" s="12" t="s">
        <v>30</v>
      </c>
      <c r="AX444" s="12" t="s">
        <v>74</v>
      </c>
      <c r="AY444" s="158" t="s">
        <v>143</v>
      </c>
    </row>
    <row r="445" spans="2:65" s="13" customFormat="1" ht="12">
      <c r="B445" s="163"/>
      <c r="D445" s="157" t="s">
        <v>167</v>
      </c>
      <c r="E445" s="164" t="s">
        <v>1</v>
      </c>
      <c r="F445" s="165" t="s">
        <v>636</v>
      </c>
      <c r="H445" s="166">
        <v>13.199</v>
      </c>
      <c r="I445" s="167"/>
      <c r="L445" s="163"/>
      <c r="M445" s="168"/>
      <c r="T445" s="169"/>
      <c r="AT445" s="164" t="s">
        <v>167</v>
      </c>
      <c r="AU445" s="164" t="s">
        <v>87</v>
      </c>
      <c r="AV445" s="13" t="s">
        <v>87</v>
      </c>
      <c r="AW445" s="13" t="s">
        <v>30</v>
      </c>
      <c r="AX445" s="13" t="s">
        <v>74</v>
      </c>
      <c r="AY445" s="164" t="s">
        <v>143</v>
      </c>
    </row>
    <row r="446" spans="2:65" s="14" customFormat="1" ht="12">
      <c r="B446" s="170"/>
      <c r="D446" s="157" t="s">
        <v>167</v>
      </c>
      <c r="E446" s="171" t="s">
        <v>1</v>
      </c>
      <c r="F446" s="172" t="s">
        <v>170</v>
      </c>
      <c r="H446" s="173">
        <v>13.199</v>
      </c>
      <c r="I446" s="174"/>
      <c r="L446" s="170"/>
      <c r="M446" s="175"/>
      <c r="T446" s="176"/>
      <c r="AT446" s="171" t="s">
        <v>167</v>
      </c>
      <c r="AU446" s="171" t="s">
        <v>87</v>
      </c>
      <c r="AV446" s="14" t="s">
        <v>149</v>
      </c>
      <c r="AW446" s="14" t="s">
        <v>30</v>
      </c>
      <c r="AX446" s="14" t="s">
        <v>81</v>
      </c>
      <c r="AY446" s="171" t="s">
        <v>143</v>
      </c>
    </row>
    <row r="447" spans="2:65" s="1" customFormat="1" ht="24.25" customHeight="1">
      <c r="B447" s="31"/>
      <c r="C447" s="183" t="s">
        <v>637</v>
      </c>
      <c r="D447" s="183" t="s">
        <v>479</v>
      </c>
      <c r="E447" s="184" t="s">
        <v>638</v>
      </c>
      <c r="F447" s="185" t="s">
        <v>639</v>
      </c>
      <c r="G447" s="186" t="s">
        <v>148</v>
      </c>
      <c r="H447" s="187">
        <v>13.462999999999999</v>
      </c>
      <c r="I447" s="188"/>
      <c r="J447" s="189">
        <f>ROUND(I447*H447,2)</f>
        <v>0</v>
      </c>
      <c r="K447" s="190"/>
      <c r="L447" s="191"/>
      <c r="M447" s="192" t="s">
        <v>1</v>
      </c>
      <c r="N447" s="193" t="s">
        <v>40</v>
      </c>
      <c r="P447" s="152">
        <f>O447*H447</f>
        <v>0</v>
      </c>
      <c r="Q447" s="152">
        <v>0.11</v>
      </c>
      <c r="R447" s="152">
        <f>Q447*H447</f>
        <v>1.4809299999999999</v>
      </c>
      <c r="S447" s="152">
        <v>0</v>
      </c>
      <c r="T447" s="153">
        <f>S447*H447</f>
        <v>0</v>
      </c>
      <c r="AR447" s="154" t="s">
        <v>181</v>
      </c>
      <c r="AT447" s="154" t="s">
        <v>479</v>
      </c>
      <c r="AU447" s="154" t="s">
        <v>87</v>
      </c>
      <c r="AY447" s="16" t="s">
        <v>143</v>
      </c>
      <c r="BE447" s="155">
        <f>IF(N447="základná",J447,0)</f>
        <v>0</v>
      </c>
      <c r="BF447" s="155">
        <f>IF(N447="znížená",J447,0)</f>
        <v>0</v>
      </c>
      <c r="BG447" s="155">
        <f>IF(N447="zákl. prenesená",J447,0)</f>
        <v>0</v>
      </c>
      <c r="BH447" s="155">
        <f>IF(N447="zníž. prenesená",J447,0)</f>
        <v>0</v>
      </c>
      <c r="BI447" s="155">
        <f>IF(N447="nulová",J447,0)</f>
        <v>0</v>
      </c>
      <c r="BJ447" s="16" t="s">
        <v>87</v>
      </c>
      <c r="BK447" s="155">
        <f>ROUND(I447*H447,2)</f>
        <v>0</v>
      </c>
      <c r="BL447" s="16" t="s">
        <v>149</v>
      </c>
      <c r="BM447" s="154" t="s">
        <v>640</v>
      </c>
    </row>
    <row r="448" spans="2:65" s="1" customFormat="1" ht="24.25" customHeight="1">
      <c r="B448" s="31"/>
      <c r="C448" s="142" t="s">
        <v>641</v>
      </c>
      <c r="D448" s="142" t="s">
        <v>145</v>
      </c>
      <c r="E448" s="143" t="s">
        <v>642</v>
      </c>
      <c r="F448" s="144" t="s">
        <v>643</v>
      </c>
      <c r="G448" s="145" t="s">
        <v>148</v>
      </c>
      <c r="H448" s="146">
        <v>305.27199999999999</v>
      </c>
      <c r="I448" s="147"/>
      <c r="J448" s="148">
        <f>ROUND(I448*H448,2)</f>
        <v>0</v>
      </c>
      <c r="K448" s="149"/>
      <c r="L448" s="31"/>
      <c r="M448" s="150" t="s">
        <v>1</v>
      </c>
      <c r="N448" s="151" t="s">
        <v>40</v>
      </c>
      <c r="P448" s="152">
        <f>O448*H448</f>
        <v>0</v>
      </c>
      <c r="Q448" s="152">
        <v>0.11742</v>
      </c>
      <c r="R448" s="152">
        <f>Q448*H448</f>
        <v>35.845038240000001</v>
      </c>
      <c r="S448" s="152">
        <v>0</v>
      </c>
      <c r="T448" s="153">
        <f>S448*H448</f>
        <v>0</v>
      </c>
      <c r="AR448" s="154" t="s">
        <v>149</v>
      </c>
      <c r="AT448" s="154" t="s">
        <v>145</v>
      </c>
      <c r="AU448" s="154" t="s">
        <v>87</v>
      </c>
      <c r="AY448" s="16" t="s">
        <v>143</v>
      </c>
      <c r="BE448" s="155">
        <f>IF(N448="základná",J448,0)</f>
        <v>0</v>
      </c>
      <c r="BF448" s="155">
        <f>IF(N448="znížená",J448,0)</f>
        <v>0</v>
      </c>
      <c r="BG448" s="155">
        <f>IF(N448="zákl. prenesená",J448,0)</f>
        <v>0</v>
      </c>
      <c r="BH448" s="155">
        <f>IF(N448="zníž. prenesená",J448,0)</f>
        <v>0</v>
      </c>
      <c r="BI448" s="155">
        <f>IF(N448="nulová",J448,0)</f>
        <v>0</v>
      </c>
      <c r="BJ448" s="16" t="s">
        <v>87</v>
      </c>
      <c r="BK448" s="155">
        <f>ROUND(I448*H448,2)</f>
        <v>0</v>
      </c>
      <c r="BL448" s="16" t="s">
        <v>149</v>
      </c>
      <c r="BM448" s="154" t="s">
        <v>644</v>
      </c>
    </row>
    <row r="449" spans="2:65" s="12" customFormat="1" ht="12">
      <c r="B449" s="156"/>
      <c r="D449" s="157" t="s">
        <v>167</v>
      </c>
      <c r="E449" s="158" t="s">
        <v>1</v>
      </c>
      <c r="F449" s="159" t="s">
        <v>372</v>
      </c>
      <c r="H449" s="158" t="s">
        <v>1</v>
      </c>
      <c r="I449" s="160"/>
      <c r="L449" s="156"/>
      <c r="M449" s="161"/>
      <c r="T449" s="162"/>
      <c r="AT449" s="158" t="s">
        <v>167</v>
      </c>
      <c r="AU449" s="158" t="s">
        <v>87</v>
      </c>
      <c r="AV449" s="12" t="s">
        <v>81</v>
      </c>
      <c r="AW449" s="12" t="s">
        <v>30</v>
      </c>
      <c r="AX449" s="12" t="s">
        <v>74</v>
      </c>
      <c r="AY449" s="158" t="s">
        <v>143</v>
      </c>
    </row>
    <row r="450" spans="2:65" s="13" customFormat="1" ht="12">
      <c r="B450" s="163"/>
      <c r="D450" s="157" t="s">
        <v>167</v>
      </c>
      <c r="E450" s="164" t="s">
        <v>1</v>
      </c>
      <c r="F450" s="165" t="s">
        <v>645</v>
      </c>
      <c r="H450" s="166">
        <v>244.45</v>
      </c>
      <c r="I450" s="167"/>
      <c r="L450" s="163"/>
      <c r="M450" s="168"/>
      <c r="T450" s="169"/>
      <c r="AT450" s="164" t="s">
        <v>167</v>
      </c>
      <c r="AU450" s="164" t="s">
        <v>87</v>
      </c>
      <c r="AV450" s="13" t="s">
        <v>87</v>
      </c>
      <c r="AW450" s="13" t="s">
        <v>30</v>
      </c>
      <c r="AX450" s="13" t="s">
        <v>74</v>
      </c>
      <c r="AY450" s="164" t="s">
        <v>143</v>
      </c>
    </row>
    <row r="451" spans="2:65" s="12" customFormat="1" ht="12">
      <c r="B451" s="156"/>
      <c r="D451" s="157" t="s">
        <v>167</v>
      </c>
      <c r="E451" s="158" t="s">
        <v>1</v>
      </c>
      <c r="F451" s="159" t="s">
        <v>425</v>
      </c>
      <c r="H451" s="158" t="s">
        <v>1</v>
      </c>
      <c r="I451" s="160"/>
      <c r="L451" s="156"/>
      <c r="M451" s="161"/>
      <c r="T451" s="162"/>
      <c r="AT451" s="158" t="s">
        <v>167</v>
      </c>
      <c r="AU451" s="158" t="s">
        <v>87</v>
      </c>
      <c r="AV451" s="12" t="s">
        <v>81</v>
      </c>
      <c r="AW451" s="12" t="s">
        <v>30</v>
      </c>
      <c r="AX451" s="12" t="s">
        <v>74</v>
      </c>
      <c r="AY451" s="158" t="s">
        <v>143</v>
      </c>
    </row>
    <row r="452" spans="2:65" s="13" customFormat="1" ht="12">
      <c r="B452" s="163"/>
      <c r="D452" s="157" t="s">
        <v>167</v>
      </c>
      <c r="E452" s="164" t="s">
        <v>1</v>
      </c>
      <c r="F452" s="165" t="s">
        <v>646</v>
      </c>
      <c r="H452" s="166">
        <v>60.822000000000003</v>
      </c>
      <c r="I452" s="167"/>
      <c r="L452" s="163"/>
      <c r="M452" s="168"/>
      <c r="T452" s="169"/>
      <c r="AT452" s="164" t="s">
        <v>167</v>
      </c>
      <c r="AU452" s="164" t="s">
        <v>87</v>
      </c>
      <c r="AV452" s="13" t="s">
        <v>87</v>
      </c>
      <c r="AW452" s="13" t="s">
        <v>30</v>
      </c>
      <c r="AX452" s="13" t="s">
        <v>74</v>
      </c>
      <c r="AY452" s="164" t="s">
        <v>143</v>
      </c>
    </row>
    <row r="453" spans="2:65" s="14" customFormat="1" ht="12">
      <c r="B453" s="170"/>
      <c r="D453" s="157" t="s">
        <v>167</v>
      </c>
      <c r="E453" s="171" t="s">
        <v>1</v>
      </c>
      <c r="F453" s="172" t="s">
        <v>170</v>
      </c>
      <c r="H453" s="173">
        <v>305.27199999999999</v>
      </c>
      <c r="I453" s="174"/>
      <c r="L453" s="170"/>
      <c r="M453" s="175"/>
      <c r="T453" s="176"/>
      <c r="AT453" s="171" t="s">
        <v>167</v>
      </c>
      <c r="AU453" s="171" t="s">
        <v>87</v>
      </c>
      <c r="AV453" s="14" t="s">
        <v>149</v>
      </c>
      <c r="AW453" s="14" t="s">
        <v>30</v>
      </c>
      <c r="AX453" s="14" t="s">
        <v>81</v>
      </c>
      <c r="AY453" s="171" t="s">
        <v>143</v>
      </c>
    </row>
    <row r="454" spans="2:65" s="1" customFormat="1" ht="24.25" customHeight="1">
      <c r="B454" s="31"/>
      <c r="C454" s="142" t="s">
        <v>647</v>
      </c>
      <c r="D454" s="142" t="s">
        <v>145</v>
      </c>
      <c r="E454" s="143" t="s">
        <v>648</v>
      </c>
      <c r="F454" s="144" t="s">
        <v>649</v>
      </c>
      <c r="G454" s="145" t="s">
        <v>148</v>
      </c>
      <c r="H454" s="146">
        <v>182</v>
      </c>
      <c r="I454" s="147"/>
      <c r="J454" s="148">
        <f>ROUND(I454*H454,2)</f>
        <v>0</v>
      </c>
      <c r="K454" s="149"/>
      <c r="L454" s="31"/>
      <c r="M454" s="150" t="s">
        <v>1</v>
      </c>
      <c r="N454" s="151" t="s">
        <v>40</v>
      </c>
      <c r="P454" s="152">
        <f>O454*H454</f>
        <v>0</v>
      </c>
      <c r="Q454" s="152">
        <v>8.6700000000000006E-3</v>
      </c>
      <c r="R454" s="152">
        <f>Q454*H454</f>
        <v>1.5779400000000001</v>
      </c>
      <c r="S454" s="152">
        <v>0</v>
      </c>
      <c r="T454" s="153">
        <f>S454*H454</f>
        <v>0</v>
      </c>
      <c r="AR454" s="154" t="s">
        <v>149</v>
      </c>
      <c r="AT454" s="154" t="s">
        <v>145</v>
      </c>
      <c r="AU454" s="154" t="s">
        <v>87</v>
      </c>
      <c r="AY454" s="16" t="s">
        <v>143</v>
      </c>
      <c r="BE454" s="155">
        <f>IF(N454="základná",J454,0)</f>
        <v>0</v>
      </c>
      <c r="BF454" s="155">
        <f>IF(N454="znížená",J454,0)</f>
        <v>0</v>
      </c>
      <c r="BG454" s="155">
        <f>IF(N454="zákl. prenesená",J454,0)</f>
        <v>0</v>
      </c>
      <c r="BH454" s="155">
        <f>IF(N454="zníž. prenesená",J454,0)</f>
        <v>0</v>
      </c>
      <c r="BI454" s="155">
        <f>IF(N454="nulová",J454,0)</f>
        <v>0</v>
      </c>
      <c r="BJ454" s="16" t="s">
        <v>87</v>
      </c>
      <c r="BK454" s="155">
        <f>ROUND(I454*H454,2)</f>
        <v>0</v>
      </c>
      <c r="BL454" s="16" t="s">
        <v>149</v>
      </c>
      <c r="BM454" s="154" t="s">
        <v>650</v>
      </c>
    </row>
    <row r="455" spans="2:65" s="12" customFormat="1" ht="12">
      <c r="B455" s="156"/>
      <c r="D455" s="157" t="s">
        <v>167</v>
      </c>
      <c r="E455" s="158" t="s">
        <v>1</v>
      </c>
      <c r="F455" s="159" t="s">
        <v>168</v>
      </c>
      <c r="H455" s="158" t="s">
        <v>1</v>
      </c>
      <c r="I455" s="160"/>
      <c r="L455" s="156"/>
      <c r="M455" s="161"/>
      <c r="T455" s="162"/>
      <c r="AT455" s="158" t="s">
        <v>167</v>
      </c>
      <c r="AU455" s="158" t="s">
        <v>87</v>
      </c>
      <c r="AV455" s="12" t="s">
        <v>81</v>
      </c>
      <c r="AW455" s="12" t="s">
        <v>30</v>
      </c>
      <c r="AX455" s="12" t="s">
        <v>74</v>
      </c>
      <c r="AY455" s="158" t="s">
        <v>143</v>
      </c>
    </row>
    <row r="456" spans="2:65" s="13" customFormat="1" ht="12">
      <c r="B456" s="163"/>
      <c r="D456" s="157" t="s">
        <v>167</v>
      </c>
      <c r="E456" s="164" t="s">
        <v>1</v>
      </c>
      <c r="F456" s="165" t="s">
        <v>651</v>
      </c>
      <c r="H456" s="166">
        <v>182</v>
      </c>
      <c r="I456" s="167"/>
      <c r="L456" s="163"/>
      <c r="M456" s="168"/>
      <c r="T456" s="169"/>
      <c r="AT456" s="164" t="s">
        <v>167</v>
      </c>
      <c r="AU456" s="164" t="s">
        <v>87</v>
      </c>
      <c r="AV456" s="13" t="s">
        <v>87</v>
      </c>
      <c r="AW456" s="13" t="s">
        <v>30</v>
      </c>
      <c r="AX456" s="13" t="s">
        <v>74</v>
      </c>
      <c r="AY456" s="164" t="s">
        <v>143</v>
      </c>
    </row>
    <row r="457" spans="2:65" s="14" customFormat="1" ht="12">
      <c r="B457" s="170"/>
      <c r="D457" s="157" t="s">
        <v>167</v>
      </c>
      <c r="E457" s="171" t="s">
        <v>1</v>
      </c>
      <c r="F457" s="172" t="s">
        <v>170</v>
      </c>
      <c r="H457" s="173">
        <v>182</v>
      </c>
      <c r="I457" s="174"/>
      <c r="L457" s="170"/>
      <c r="M457" s="175"/>
      <c r="T457" s="176"/>
      <c r="AT457" s="171" t="s">
        <v>167</v>
      </c>
      <c r="AU457" s="171" t="s">
        <v>87</v>
      </c>
      <c r="AV457" s="14" t="s">
        <v>149</v>
      </c>
      <c r="AW457" s="14" t="s">
        <v>30</v>
      </c>
      <c r="AX457" s="14" t="s">
        <v>81</v>
      </c>
      <c r="AY457" s="171" t="s">
        <v>143</v>
      </c>
    </row>
    <row r="458" spans="2:65" s="11" customFormat="1" ht="22.75" customHeight="1">
      <c r="B458" s="130"/>
      <c r="D458" s="131" t="s">
        <v>73</v>
      </c>
      <c r="E458" s="140" t="s">
        <v>157</v>
      </c>
      <c r="F458" s="140" t="s">
        <v>158</v>
      </c>
      <c r="I458" s="133"/>
      <c r="J458" s="141">
        <f>BK458</f>
        <v>0</v>
      </c>
      <c r="L458" s="130"/>
      <c r="M458" s="135"/>
      <c r="P458" s="136">
        <f>SUM(P459:P493)</f>
        <v>0</v>
      </c>
      <c r="R458" s="136">
        <f>SUM(R459:R493)</f>
        <v>36.306843299999997</v>
      </c>
      <c r="T458" s="137">
        <f>SUM(T459:T493)</f>
        <v>0</v>
      </c>
      <c r="AR458" s="131" t="s">
        <v>81</v>
      </c>
      <c r="AT458" s="138" t="s">
        <v>73</v>
      </c>
      <c r="AU458" s="138" t="s">
        <v>81</v>
      </c>
      <c r="AY458" s="131" t="s">
        <v>143</v>
      </c>
      <c r="BK458" s="139">
        <f>SUM(BK459:BK493)</f>
        <v>0</v>
      </c>
    </row>
    <row r="459" spans="2:65" s="1" customFormat="1" ht="37.75" customHeight="1">
      <c r="B459" s="31"/>
      <c r="C459" s="142" t="s">
        <v>652</v>
      </c>
      <c r="D459" s="142" t="s">
        <v>145</v>
      </c>
      <c r="E459" s="143" t="s">
        <v>653</v>
      </c>
      <c r="F459" s="144" t="s">
        <v>654</v>
      </c>
      <c r="G459" s="145" t="s">
        <v>558</v>
      </c>
      <c r="H459" s="146">
        <v>84.54</v>
      </c>
      <c r="I459" s="147"/>
      <c r="J459" s="148">
        <f>ROUND(I459*H459,2)</f>
        <v>0</v>
      </c>
      <c r="K459" s="149"/>
      <c r="L459" s="31"/>
      <c r="M459" s="150" t="s">
        <v>1</v>
      </c>
      <c r="N459" s="151" t="s">
        <v>40</v>
      </c>
      <c r="P459" s="152">
        <f>O459*H459</f>
        <v>0</v>
      </c>
      <c r="Q459" s="152">
        <v>9.7930000000000003E-2</v>
      </c>
      <c r="R459" s="152">
        <f>Q459*H459</f>
        <v>8.2790022000000008</v>
      </c>
      <c r="S459" s="152">
        <v>0</v>
      </c>
      <c r="T459" s="153">
        <f>S459*H459</f>
        <v>0</v>
      </c>
      <c r="AR459" s="154" t="s">
        <v>149</v>
      </c>
      <c r="AT459" s="154" t="s">
        <v>145</v>
      </c>
      <c r="AU459" s="154" t="s">
        <v>87</v>
      </c>
      <c r="AY459" s="16" t="s">
        <v>143</v>
      </c>
      <c r="BE459" s="155">
        <f>IF(N459="základná",J459,0)</f>
        <v>0</v>
      </c>
      <c r="BF459" s="155">
        <f>IF(N459="znížená",J459,0)</f>
        <v>0</v>
      </c>
      <c r="BG459" s="155">
        <f>IF(N459="zákl. prenesená",J459,0)</f>
        <v>0</v>
      </c>
      <c r="BH459" s="155">
        <f>IF(N459="zníž. prenesená",J459,0)</f>
        <v>0</v>
      </c>
      <c r="BI459" s="155">
        <f>IF(N459="nulová",J459,0)</f>
        <v>0</v>
      </c>
      <c r="BJ459" s="16" t="s">
        <v>87</v>
      </c>
      <c r="BK459" s="155">
        <f>ROUND(I459*H459,2)</f>
        <v>0</v>
      </c>
      <c r="BL459" s="16" t="s">
        <v>149</v>
      </c>
      <c r="BM459" s="154" t="s">
        <v>655</v>
      </c>
    </row>
    <row r="460" spans="2:65" s="12" customFormat="1" ht="12">
      <c r="B460" s="156"/>
      <c r="D460" s="157" t="s">
        <v>167</v>
      </c>
      <c r="E460" s="158" t="s">
        <v>1</v>
      </c>
      <c r="F460" s="159" t="s">
        <v>168</v>
      </c>
      <c r="H460" s="158" t="s">
        <v>1</v>
      </c>
      <c r="I460" s="160"/>
      <c r="L460" s="156"/>
      <c r="M460" s="161"/>
      <c r="T460" s="162"/>
      <c r="AT460" s="158" t="s">
        <v>167</v>
      </c>
      <c r="AU460" s="158" t="s">
        <v>87</v>
      </c>
      <c r="AV460" s="12" t="s">
        <v>81</v>
      </c>
      <c r="AW460" s="12" t="s">
        <v>30</v>
      </c>
      <c r="AX460" s="12" t="s">
        <v>74</v>
      </c>
      <c r="AY460" s="158" t="s">
        <v>143</v>
      </c>
    </row>
    <row r="461" spans="2:65" s="13" customFormat="1" ht="12">
      <c r="B461" s="163"/>
      <c r="D461" s="157" t="s">
        <v>167</v>
      </c>
      <c r="E461" s="164" t="s">
        <v>1</v>
      </c>
      <c r="F461" s="165" t="s">
        <v>656</v>
      </c>
      <c r="H461" s="166">
        <v>84.54</v>
      </c>
      <c r="I461" s="167"/>
      <c r="L461" s="163"/>
      <c r="M461" s="168"/>
      <c r="T461" s="169"/>
      <c r="AT461" s="164" t="s">
        <v>167</v>
      </c>
      <c r="AU461" s="164" t="s">
        <v>87</v>
      </c>
      <c r="AV461" s="13" t="s">
        <v>87</v>
      </c>
      <c r="AW461" s="13" t="s">
        <v>30</v>
      </c>
      <c r="AX461" s="13" t="s">
        <v>74</v>
      </c>
      <c r="AY461" s="164" t="s">
        <v>143</v>
      </c>
    </row>
    <row r="462" spans="2:65" s="14" customFormat="1" ht="12">
      <c r="B462" s="170"/>
      <c r="D462" s="157" t="s">
        <v>167</v>
      </c>
      <c r="E462" s="171" t="s">
        <v>1</v>
      </c>
      <c r="F462" s="172" t="s">
        <v>170</v>
      </c>
      <c r="H462" s="173">
        <v>84.54</v>
      </c>
      <c r="I462" s="174"/>
      <c r="L462" s="170"/>
      <c r="M462" s="175"/>
      <c r="T462" s="176"/>
      <c r="AT462" s="171" t="s">
        <v>167</v>
      </c>
      <c r="AU462" s="171" t="s">
        <v>87</v>
      </c>
      <c r="AV462" s="14" t="s">
        <v>149</v>
      </c>
      <c r="AW462" s="14" t="s">
        <v>30</v>
      </c>
      <c r="AX462" s="14" t="s">
        <v>81</v>
      </c>
      <c r="AY462" s="171" t="s">
        <v>143</v>
      </c>
    </row>
    <row r="463" spans="2:65" s="1" customFormat="1" ht="21.75" customHeight="1">
      <c r="B463" s="31"/>
      <c r="C463" s="183" t="s">
        <v>657</v>
      </c>
      <c r="D463" s="183" t="s">
        <v>479</v>
      </c>
      <c r="E463" s="184" t="s">
        <v>658</v>
      </c>
      <c r="F463" s="185" t="s">
        <v>659</v>
      </c>
      <c r="G463" s="186" t="s">
        <v>196</v>
      </c>
      <c r="H463" s="187">
        <v>85.385000000000005</v>
      </c>
      <c r="I463" s="188"/>
      <c r="J463" s="189">
        <f>ROUND(I463*H463,2)</f>
        <v>0</v>
      </c>
      <c r="K463" s="190"/>
      <c r="L463" s="191"/>
      <c r="M463" s="192" t="s">
        <v>1</v>
      </c>
      <c r="N463" s="193" t="s">
        <v>40</v>
      </c>
      <c r="P463" s="152">
        <f>O463*H463</f>
        <v>0</v>
      </c>
      <c r="Q463" s="152">
        <v>2.35E-2</v>
      </c>
      <c r="R463" s="152">
        <f>Q463*H463</f>
        <v>2.0065474999999999</v>
      </c>
      <c r="S463" s="152">
        <v>0</v>
      </c>
      <c r="T463" s="153">
        <f>S463*H463</f>
        <v>0</v>
      </c>
      <c r="AR463" s="154" t="s">
        <v>181</v>
      </c>
      <c r="AT463" s="154" t="s">
        <v>479</v>
      </c>
      <c r="AU463" s="154" t="s">
        <v>87</v>
      </c>
      <c r="AY463" s="16" t="s">
        <v>143</v>
      </c>
      <c r="BE463" s="155">
        <f>IF(N463="základná",J463,0)</f>
        <v>0</v>
      </c>
      <c r="BF463" s="155">
        <f>IF(N463="znížená",J463,0)</f>
        <v>0</v>
      </c>
      <c r="BG463" s="155">
        <f>IF(N463="zákl. prenesená",J463,0)</f>
        <v>0</v>
      </c>
      <c r="BH463" s="155">
        <f>IF(N463="zníž. prenesená",J463,0)</f>
        <v>0</v>
      </c>
      <c r="BI463" s="155">
        <f>IF(N463="nulová",J463,0)</f>
        <v>0</v>
      </c>
      <c r="BJ463" s="16" t="s">
        <v>87</v>
      </c>
      <c r="BK463" s="155">
        <f>ROUND(I463*H463,2)</f>
        <v>0</v>
      </c>
      <c r="BL463" s="16" t="s">
        <v>149</v>
      </c>
      <c r="BM463" s="154" t="s">
        <v>660</v>
      </c>
    </row>
    <row r="464" spans="2:65" s="13" customFormat="1" ht="12">
      <c r="B464" s="163"/>
      <c r="D464" s="157" t="s">
        <v>167</v>
      </c>
      <c r="F464" s="165" t="s">
        <v>661</v>
      </c>
      <c r="H464" s="166">
        <v>85.385000000000005</v>
      </c>
      <c r="I464" s="167"/>
      <c r="L464" s="163"/>
      <c r="M464" s="168"/>
      <c r="T464" s="169"/>
      <c r="AT464" s="164" t="s">
        <v>167</v>
      </c>
      <c r="AU464" s="164" t="s">
        <v>87</v>
      </c>
      <c r="AV464" s="13" t="s">
        <v>87</v>
      </c>
      <c r="AW464" s="13" t="s">
        <v>4</v>
      </c>
      <c r="AX464" s="13" t="s">
        <v>81</v>
      </c>
      <c r="AY464" s="164" t="s">
        <v>143</v>
      </c>
    </row>
    <row r="465" spans="2:65" s="1" customFormat="1" ht="33" customHeight="1">
      <c r="B465" s="31"/>
      <c r="C465" s="142" t="s">
        <v>662</v>
      </c>
      <c r="D465" s="142" t="s">
        <v>145</v>
      </c>
      <c r="E465" s="143" t="s">
        <v>663</v>
      </c>
      <c r="F465" s="144" t="s">
        <v>664</v>
      </c>
      <c r="G465" s="145" t="s">
        <v>148</v>
      </c>
      <c r="H465" s="146">
        <v>478.911</v>
      </c>
      <c r="I465" s="147"/>
      <c r="J465" s="148">
        <f>ROUND(I465*H465,2)</f>
        <v>0</v>
      </c>
      <c r="K465" s="149"/>
      <c r="L465" s="31"/>
      <c r="M465" s="150" t="s">
        <v>1</v>
      </c>
      <c r="N465" s="151" t="s">
        <v>40</v>
      </c>
      <c r="P465" s="152">
        <f>O465*H465</f>
        <v>0</v>
      </c>
      <c r="Q465" s="152">
        <v>2.571E-2</v>
      </c>
      <c r="R465" s="152">
        <f>Q465*H465</f>
        <v>12.31280181</v>
      </c>
      <c r="S465" s="152">
        <v>0</v>
      </c>
      <c r="T465" s="153">
        <f>S465*H465</f>
        <v>0</v>
      </c>
      <c r="AR465" s="154" t="s">
        <v>149</v>
      </c>
      <c r="AT465" s="154" t="s">
        <v>145</v>
      </c>
      <c r="AU465" s="154" t="s">
        <v>87</v>
      </c>
      <c r="AY465" s="16" t="s">
        <v>143</v>
      </c>
      <c r="BE465" s="155">
        <f>IF(N465="základná",J465,0)</f>
        <v>0</v>
      </c>
      <c r="BF465" s="155">
        <f>IF(N465="znížená",J465,0)</f>
        <v>0</v>
      </c>
      <c r="BG465" s="155">
        <f>IF(N465="zákl. prenesená",J465,0)</f>
        <v>0</v>
      </c>
      <c r="BH465" s="155">
        <f>IF(N465="zníž. prenesená",J465,0)</f>
        <v>0</v>
      </c>
      <c r="BI465" s="155">
        <f>IF(N465="nulová",J465,0)</f>
        <v>0</v>
      </c>
      <c r="BJ465" s="16" t="s">
        <v>87</v>
      </c>
      <c r="BK465" s="155">
        <f>ROUND(I465*H465,2)</f>
        <v>0</v>
      </c>
      <c r="BL465" s="16" t="s">
        <v>149</v>
      </c>
      <c r="BM465" s="154" t="s">
        <v>665</v>
      </c>
    </row>
    <row r="466" spans="2:65" s="12" customFormat="1" ht="12">
      <c r="B466" s="156"/>
      <c r="D466" s="157" t="s">
        <v>167</v>
      </c>
      <c r="E466" s="158" t="s">
        <v>1</v>
      </c>
      <c r="F466" s="159" t="s">
        <v>168</v>
      </c>
      <c r="H466" s="158" t="s">
        <v>1</v>
      </c>
      <c r="I466" s="160"/>
      <c r="L466" s="156"/>
      <c r="M466" s="161"/>
      <c r="T466" s="162"/>
      <c r="AT466" s="158" t="s">
        <v>167</v>
      </c>
      <c r="AU466" s="158" t="s">
        <v>87</v>
      </c>
      <c r="AV466" s="12" t="s">
        <v>81</v>
      </c>
      <c r="AW466" s="12" t="s">
        <v>30</v>
      </c>
      <c r="AX466" s="12" t="s">
        <v>74</v>
      </c>
      <c r="AY466" s="158" t="s">
        <v>143</v>
      </c>
    </row>
    <row r="467" spans="2:65" s="13" customFormat="1" ht="12">
      <c r="B467" s="163"/>
      <c r="D467" s="157" t="s">
        <v>167</v>
      </c>
      <c r="E467" s="164" t="s">
        <v>1</v>
      </c>
      <c r="F467" s="165" t="s">
        <v>666</v>
      </c>
      <c r="H467" s="166">
        <v>151.9</v>
      </c>
      <c r="I467" s="167"/>
      <c r="L467" s="163"/>
      <c r="M467" s="168"/>
      <c r="T467" s="169"/>
      <c r="AT467" s="164" t="s">
        <v>167</v>
      </c>
      <c r="AU467" s="164" t="s">
        <v>87</v>
      </c>
      <c r="AV467" s="13" t="s">
        <v>87</v>
      </c>
      <c r="AW467" s="13" t="s">
        <v>30</v>
      </c>
      <c r="AX467" s="13" t="s">
        <v>74</v>
      </c>
      <c r="AY467" s="164" t="s">
        <v>143</v>
      </c>
    </row>
    <row r="468" spans="2:65" s="13" customFormat="1" ht="12">
      <c r="B468" s="163"/>
      <c r="D468" s="157" t="s">
        <v>167</v>
      </c>
      <c r="E468" s="164" t="s">
        <v>1</v>
      </c>
      <c r="F468" s="165" t="s">
        <v>667</v>
      </c>
      <c r="H468" s="166">
        <v>150.31100000000001</v>
      </c>
      <c r="I468" s="167"/>
      <c r="L468" s="163"/>
      <c r="M468" s="168"/>
      <c r="T468" s="169"/>
      <c r="AT468" s="164" t="s">
        <v>167</v>
      </c>
      <c r="AU468" s="164" t="s">
        <v>87</v>
      </c>
      <c r="AV468" s="13" t="s">
        <v>87</v>
      </c>
      <c r="AW468" s="13" t="s">
        <v>30</v>
      </c>
      <c r="AX468" s="13" t="s">
        <v>74</v>
      </c>
      <c r="AY468" s="164" t="s">
        <v>143</v>
      </c>
    </row>
    <row r="469" spans="2:65" s="13" customFormat="1" ht="12">
      <c r="B469" s="163"/>
      <c r="D469" s="157" t="s">
        <v>167</v>
      </c>
      <c r="E469" s="164" t="s">
        <v>1</v>
      </c>
      <c r="F469" s="165" t="s">
        <v>668</v>
      </c>
      <c r="H469" s="166">
        <v>176.7</v>
      </c>
      <c r="I469" s="167"/>
      <c r="L469" s="163"/>
      <c r="M469" s="168"/>
      <c r="T469" s="169"/>
      <c r="AT469" s="164" t="s">
        <v>167</v>
      </c>
      <c r="AU469" s="164" t="s">
        <v>87</v>
      </c>
      <c r="AV469" s="13" t="s">
        <v>87</v>
      </c>
      <c r="AW469" s="13" t="s">
        <v>30</v>
      </c>
      <c r="AX469" s="13" t="s">
        <v>74</v>
      </c>
      <c r="AY469" s="164" t="s">
        <v>143</v>
      </c>
    </row>
    <row r="470" spans="2:65" s="14" customFormat="1" ht="12">
      <c r="B470" s="170"/>
      <c r="D470" s="157" t="s">
        <v>167</v>
      </c>
      <c r="E470" s="171" t="s">
        <v>1</v>
      </c>
      <c r="F470" s="172" t="s">
        <v>170</v>
      </c>
      <c r="H470" s="173">
        <v>478.911</v>
      </c>
      <c r="I470" s="174"/>
      <c r="L470" s="170"/>
      <c r="M470" s="175"/>
      <c r="T470" s="176"/>
      <c r="AT470" s="171" t="s">
        <v>167</v>
      </c>
      <c r="AU470" s="171" t="s">
        <v>87</v>
      </c>
      <c r="AV470" s="14" t="s">
        <v>149</v>
      </c>
      <c r="AW470" s="14" t="s">
        <v>30</v>
      </c>
      <c r="AX470" s="14" t="s">
        <v>81</v>
      </c>
      <c r="AY470" s="171" t="s">
        <v>143</v>
      </c>
    </row>
    <row r="471" spans="2:65" s="1" customFormat="1" ht="44.25" customHeight="1">
      <c r="B471" s="31"/>
      <c r="C471" s="142" t="s">
        <v>669</v>
      </c>
      <c r="D471" s="142" t="s">
        <v>145</v>
      </c>
      <c r="E471" s="143" t="s">
        <v>670</v>
      </c>
      <c r="F471" s="144" t="s">
        <v>671</v>
      </c>
      <c r="G471" s="145" t="s">
        <v>148</v>
      </c>
      <c r="H471" s="146">
        <v>1436.7329999999999</v>
      </c>
      <c r="I471" s="147"/>
      <c r="J471" s="148">
        <f>ROUND(I471*H471,2)</f>
        <v>0</v>
      </c>
      <c r="K471" s="149"/>
      <c r="L471" s="31"/>
      <c r="M471" s="150" t="s">
        <v>1</v>
      </c>
      <c r="N471" s="151" t="s">
        <v>40</v>
      </c>
      <c r="P471" s="152">
        <f>O471*H471</f>
        <v>0</v>
      </c>
      <c r="Q471" s="152">
        <v>0</v>
      </c>
      <c r="R471" s="152">
        <f>Q471*H471</f>
        <v>0</v>
      </c>
      <c r="S471" s="152">
        <v>0</v>
      </c>
      <c r="T471" s="153">
        <f>S471*H471</f>
        <v>0</v>
      </c>
      <c r="AR471" s="154" t="s">
        <v>149</v>
      </c>
      <c r="AT471" s="154" t="s">
        <v>145</v>
      </c>
      <c r="AU471" s="154" t="s">
        <v>87</v>
      </c>
      <c r="AY471" s="16" t="s">
        <v>143</v>
      </c>
      <c r="BE471" s="155">
        <f>IF(N471="základná",J471,0)</f>
        <v>0</v>
      </c>
      <c r="BF471" s="155">
        <f>IF(N471="znížená",J471,0)</f>
        <v>0</v>
      </c>
      <c r="BG471" s="155">
        <f>IF(N471="zákl. prenesená",J471,0)</f>
        <v>0</v>
      </c>
      <c r="BH471" s="155">
        <f>IF(N471="zníž. prenesená",J471,0)</f>
        <v>0</v>
      </c>
      <c r="BI471" s="155">
        <f>IF(N471="nulová",J471,0)</f>
        <v>0</v>
      </c>
      <c r="BJ471" s="16" t="s">
        <v>87</v>
      </c>
      <c r="BK471" s="155">
        <f>ROUND(I471*H471,2)</f>
        <v>0</v>
      </c>
      <c r="BL471" s="16" t="s">
        <v>149</v>
      </c>
      <c r="BM471" s="154" t="s">
        <v>672</v>
      </c>
    </row>
    <row r="472" spans="2:65" s="13" customFormat="1" ht="12">
      <c r="B472" s="163"/>
      <c r="D472" s="157" t="s">
        <v>167</v>
      </c>
      <c r="F472" s="165" t="s">
        <v>673</v>
      </c>
      <c r="H472" s="166">
        <v>1436.7329999999999</v>
      </c>
      <c r="I472" s="167"/>
      <c r="L472" s="163"/>
      <c r="M472" s="168"/>
      <c r="T472" s="169"/>
      <c r="AT472" s="164" t="s">
        <v>167</v>
      </c>
      <c r="AU472" s="164" t="s">
        <v>87</v>
      </c>
      <c r="AV472" s="13" t="s">
        <v>87</v>
      </c>
      <c r="AW472" s="13" t="s">
        <v>4</v>
      </c>
      <c r="AX472" s="13" t="s">
        <v>81</v>
      </c>
      <c r="AY472" s="164" t="s">
        <v>143</v>
      </c>
    </row>
    <row r="473" spans="2:65" s="1" customFormat="1" ht="33" customHeight="1">
      <c r="B473" s="31"/>
      <c r="C473" s="142" t="s">
        <v>674</v>
      </c>
      <c r="D473" s="142" t="s">
        <v>145</v>
      </c>
      <c r="E473" s="143" t="s">
        <v>675</v>
      </c>
      <c r="F473" s="144" t="s">
        <v>676</v>
      </c>
      <c r="G473" s="145" t="s">
        <v>148</v>
      </c>
      <c r="H473" s="146">
        <v>478.911</v>
      </c>
      <c r="I473" s="147"/>
      <c r="J473" s="148">
        <f>ROUND(I473*H473,2)</f>
        <v>0</v>
      </c>
      <c r="K473" s="149"/>
      <c r="L473" s="31"/>
      <c r="M473" s="150" t="s">
        <v>1</v>
      </c>
      <c r="N473" s="151" t="s">
        <v>40</v>
      </c>
      <c r="P473" s="152">
        <f>O473*H473</f>
        <v>0</v>
      </c>
      <c r="Q473" s="152">
        <v>2.571E-2</v>
      </c>
      <c r="R473" s="152">
        <f>Q473*H473</f>
        <v>12.31280181</v>
      </c>
      <c r="S473" s="152">
        <v>0</v>
      </c>
      <c r="T473" s="153">
        <f>S473*H473</f>
        <v>0</v>
      </c>
      <c r="AR473" s="154" t="s">
        <v>149</v>
      </c>
      <c r="AT473" s="154" t="s">
        <v>145</v>
      </c>
      <c r="AU473" s="154" t="s">
        <v>87</v>
      </c>
      <c r="AY473" s="16" t="s">
        <v>143</v>
      </c>
      <c r="BE473" s="155">
        <f>IF(N473="základná",J473,0)</f>
        <v>0</v>
      </c>
      <c r="BF473" s="155">
        <f>IF(N473="znížená",J473,0)</f>
        <v>0</v>
      </c>
      <c r="BG473" s="155">
        <f>IF(N473="zákl. prenesená",J473,0)</f>
        <v>0</v>
      </c>
      <c r="BH473" s="155">
        <f>IF(N473="zníž. prenesená",J473,0)</f>
        <v>0</v>
      </c>
      <c r="BI473" s="155">
        <f>IF(N473="nulová",J473,0)</f>
        <v>0</v>
      </c>
      <c r="BJ473" s="16" t="s">
        <v>87</v>
      </c>
      <c r="BK473" s="155">
        <f>ROUND(I473*H473,2)</f>
        <v>0</v>
      </c>
      <c r="BL473" s="16" t="s">
        <v>149</v>
      </c>
      <c r="BM473" s="154" t="s">
        <v>677</v>
      </c>
    </row>
    <row r="474" spans="2:65" s="1" customFormat="1" ht="24.25" customHeight="1">
      <c r="B474" s="31"/>
      <c r="C474" s="142" t="s">
        <v>678</v>
      </c>
      <c r="D474" s="142" t="s">
        <v>145</v>
      </c>
      <c r="E474" s="143" t="s">
        <v>679</v>
      </c>
      <c r="F474" s="144" t="s">
        <v>680</v>
      </c>
      <c r="G474" s="145" t="s">
        <v>148</v>
      </c>
      <c r="H474" s="146">
        <v>151.99</v>
      </c>
      <c r="I474" s="147"/>
      <c r="J474" s="148">
        <f>ROUND(I474*H474,2)</f>
        <v>0</v>
      </c>
      <c r="K474" s="149"/>
      <c r="L474" s="31"/>
      <c r="M474" s="150" t="s">
        <v>1</v>
      </c>
      <c r="N474" s="151" t="s">
        <v>40</v>
      </c>
      <c r="P474" s="152">
        <f>O474*H474</f>
        <v>0</v>
      </c>
      <c r="Q474" s="152">
        <v>1.5299999999999999E-3</v>
      </c>
      <c r="R474" s="152">
        <f>Q474*H474</f>
        <v>0.23254469999999999</v>
      </c>
      <c r="S474" s="152">
        <v>0</v>
      </c>
      <c r="T474" s="153">
        <f>S474*H474</f>
        <v>0</v>
      </c>
      <c r="AR474" s="154" t="s">
        <v>149</v>
      </c>
      <c r="AT474" s="154" t="s">
        <v>145</v>
      </c>
      <c r="AU474" s="154" t="s">
        <v>87</v>
      </c>
      <c r="AY474" s="16" t="s">
        <v>143</v>
      </c>
      <c r="BE474" s="155">
        <f>IF(N474="základná",J474,0)</f>
        <v>0</v>
      </c>
      <c r="BF474" s="155">
        <f>IF(N474="znížená",J474,0)</f>
        <v>0</v>
      </c>
      <c r="BG474" s="155">
        <f>IF(N474="zákl. prenesená",J474,0)</f>
        <v>0</v>
      </c>
      <c r="BH474" s="155">
        <f>IF(N474="zníž. prenesená",J474,0)</f>
        <v>0</v>
      </c>
      <c r="BI474" s="155">
        <f>IF(N474="nulová",J474,0)</f>
        <v>0</v>
      </c>
      <c r="BJ474" s="16" t="s">
        <v>87</v>
      </c>
      <c r="BK474" s="155">
        <f>ROUND(I474*H474,2)</f>
        <v>0</v>
      </c>
      <c r="BL474" s="16" t="s">
        <v>149</v>
      </c>
      <c r="BM474" s="154" t="s">
        <v>681</v>
      </c>
    </row>
    <row r="475" spans="2:65" s="12" customFormat="1" ht="12">
      <c r="B475" s="156"/>
      <c r="D475" s="157" t="s">
        <v>167</v>
      </c>
      <c r="E475" s="158" t="s">
        <v>1</v>
      </c>
      <c r="F475" s="159" t="s">
        <v>168</v>
      </c>
      <c r="H475" s="158" t="s">
        <v>1</v>
      </c>
      <c r="I475" s="160"/>
      <c r="L475" s="156"/>
      <c r="M475" s="161"/>
      <c r="T475" s="162"/>
      <c r="AT475" s="158" t="s">
        <v>167</v>
      </c>
      <c r="AU475" s="158" t="s">
        <v>87</v>
      </c>
      <c r="AV475" s="12" t="s">
        <v>81</v>
      </c>
      <c r="AW475" s="12" t="s">
        <v>30</v>
      </c>
      <c r="AX475" s="12" t="s">
        <v>74</v>
      </c>
      <c r="AY475" s="158" t="s">
        <v>143</v>
      </c>
    </row>
    <row r="476" spans="2:65" s="13" customFormat="1" ht="12">
      <c r="B476" s="163"/>
      <c r="D476" s="157" t="s">
        <v>167</v>
      </c>
      <c r="E476" s="164" t="s">
        <v>1</v>
      </c>
      <c r="F476" s="165" t="s">
        <v>682</v>
      </c>
      <c r="H476" s="166">
        <v>151.99</v>
      </c>
      <c r="I476" s="167"/>
      <c r="L476" s="163"/>
      <c r="M476" s="168"/>
      <c r="T476" s="169"/>
      <c r="AT476" s="164" t="s">
        <v>167</v>
      </c>
      <c r="AU476" s="164" t="s">
        <v>87</v>
      </c>
      <c r="AV476" s="13" t="s">
        <v>87</v>
      </c>
      <c r="AW476" s="13" t="s">
        <v>30</v>
      </c>
      <c r="AX476" s="13" t="s">
        <v>74</v>
      </c>
      <c r="AY476" s="164" t="s">
        <v>143</v>
      </c>
    </row>
    <row r="477" spans="2:65" s="14" customFormat="1" ht="12">
      <c r="B477" s="170"/>
      <c r="D477" s="157" t="s">
        <v>167</v>
      </c>
      <c r="E477" s="171" t="s">
        <v>1</v>
      </c>
      <c r="F477" s="172" t="s">
        <v>170</v>
      </c>
      <c r="H477" s="173">
        <v>151.99</v>
      </c>
      <c r="I477" s="174"/>
      <c r="L477" s="170"/>
      <c r="M477" s="175"/>
      <c r="T477" s="176"/>
      <c r="AT477" s="171" t="s">
        <v>167</v>
      </c>
      <c r="AU477" s="171" t="s">
        <v>87</v>
      </c>
      <c r="AV477" s="14" t="s">
        <v>149</v>
      </c>
      <c r="AW477" s="14" t="s">
        <v>30</v>
      </c>
      <c r="AX477" s="14" t="s">
        <v>81</v>
      </c>
      <c r="AY477" s="171" t="s">
        <v>143</v>
      </c>
    </row>
    <row r="478" spans="2:65" s="1" customFormat="1" ht="24.25" customHeight="1">
      <c r="B478" s="31"/>
      <c r="C478" s="142" t="s">
        <v>683</v>
      </c>
      <c r="D478" s="142" t="s">
        <v>145</v>
      </c>
      <c r="E478" s="143" t="s">
        <v>684</v>
      </c>
      <c r="F478" s="144" t="s">
        <v>685</v>
      </c>
      <c r="G478" s="145" t="s">
        <v>148</v>
      </c>
      <c r="H478" s="146">
        <v>182</v>
      </c>
      <c r="I478" s="147"/>
      <c r="J478" s="148">
        <f>ROUND(I478*H478,2)</f>
        <v>0</v>
      </c>
      <c r="K478" s="149"/>
      <c r="L478" s="31"/>
      <c r="M478" s="150" t="s">
        <v>1</v>
      </c>
      <c r="N478" s="151" t="s">
        <v>40</v>
      </c>
      <c r="P478" s="152">
        <f>O478*H478</f>
        <v>0</v>
      </c>
      <c r="Q478" s="152">
        <v>6.1813399999999996E-3</v>
      </c>
      <c r="R478" s="152">
        <f>Q478*H478</f>
        <v>1.12500388</v>
      </c>
      <c r="S478" s="152">
        <v>0</v>
      </c>
      <c r="T478" s="153">
        <f>S478*H478</f>
        <v>0</v>
      </c>
      <c r="AR478" s="154" t="s">
        <v>149</v>
      </c>
      <c r="AT478" s="154" t="s">
        <v>145</v>
      </c>
      <c r="AU478" s="154" t="s">
        <v>87</v>
      </c>
      <c r="AY478" s="16" t="s">
        <v>143</v>
      </c>
      <c r="BE478" s="155">
        <f>IF(N478="základná",J478,0)</f>
        <v>0</v>
      </c>
      <c r="BF478" s="155">
        <f>IF(N478="znížená",J478,0)</f>
        <v>0</v>
      </c>
      <c r="BG478" s="155">
        <f>IF(N478="zákl. prenesená",J478,0)</f>
        <v>0</v>
      </c>
      <c r="BH478" s="155">
        <f>IF(N478="zníž. prenesená",J478,0)</f>
        <v>0</v>
      </c>
      <c r="BI478" s="155">
        <f>IF(N478="nulová",J478,0)</f>
        <v>0</v>
      </c>
      <c r="BJ478" s="16" t="s">
        <v>87</v>
      </c>
      <c r="BK478" s="155">
        <f>ROUND(I478*H478,2)</f>
        <v>0</v>
      </c>
      <c r="BL478" s="16" t="s">
        <v>149</v>
      </c>
      <c r="BM478" s="154" t="s">
        <v>686</v>
      </c>
    </row>
    <row r="479" spans="2:65" s="1" customFormat="1" ht="21.75" customHeight="1">
      <c r="B479" s="31"/>
      <c r="C479" s="142" t="s">
        <v>687</v>
      </c>
      <c r="D479" s="142" t="s">
        <v>145</v>
      </c>
      <c r="E479" s="143" t="s">
        <v>688</v>
      </c>
      <c r="F479" s="144" t="s">
        <v>689</v>
      </c>
      <c r="G479" s="145" t="s">
        <v>558</v>
      </c>
      <c r="H479" s="146">
        <v>130.31</v>
      </c>
      <c r="I479" s="147"/>
      <c r="J479" s="148">
        <f>ROUND(I479*H479,2)</f>
        <v>0</v>
      </c>
      <c r="K479" s="149"/>
      <c r="L479" s="31"/>
      <c r="M479" s="150" t="s">
        <v>1</v>
      </c>
      <c r="N479" s="151" t="s">
        <v>40</v>
      </c>
      <c r="P479" s="152">
        <f>O479*H479</f>
        <v>0</v>
      </c>
      <c r="Q479" s="152">
        <v>2.4000000000000001E-4</v>
      </c>
      <c r="R479" s="152">
        <f>Q479*H479</f>
        <v>3.1274400000000001E-2</v>
      </c>
      <c r="S479" s="152">
        <v>0</v>
      </c>
      <c r="T479" s="153">
        <f>S479*H479</f>
        <v>0</v>
      </c>
      <c r="AR479" s="154" t="s">
        <v>149</v>
      </c>
      <c r="AT479" s="154" t="s">
        <v>145</v>
      </c>
      <c r="AU479" s="154" t="s">
        <v>87</v>
      </c>
      <c r="AY479" s="16" t="s">
        <v>143</v>
      </c>
      <c r="BE479" s="155">
        <f>IF(N479="základná",J479,0)</f>
        <v>0</v>
      </c>
      <c r="BF479" s="155">
        <f>IF(N479="znížená",J479,0)</f>
        <v>0</v>
      </c>
      <c r="BG479" s="155">
        <f>IF(N479="zákl. prenesená",J479,0)</f>
        <v>0</v>
      </c>
      <c r="BH479" s="155">
        <f>IF(N479="zníž. prenesená",J479,0)</f>
        <v>0</v>
      </c>
      <c r="BI479" s="155">
        <f>IF(N479="nulová",J479,0)</f>
        <v>0</v>
      </c>
      <c r="BJ479" s="16" t="s">
        <v>87</v>
      </c>
      <c r="BK479" s="155">
        <f>ROUND(I479*H479,2)</f>
        <v>0</v>
      </c>
      <c r="BL479" s="16" t="s">
        <v>149</v>
      </c>
      <c r="BM479" s="154" t="s">
        <v>690</v>
      </c>
    </row>
    <row r="480" spans="2:65" s="12" customFormat="1" ht="12">
      <c r="B480" s="156"/>
      <c r="D480" s="157" t="s">
        <v>167</v>
      </c>
      <c r="E480" s="158" t="s">
        <v>1</v>
      </c>
      <c r="F480" s="159" t="s">
        <v>168</v>
      </c>
      <c r="H480" s="158" t="s">
        <v>1</v>
      </c>
      <c r="I480" s="160"/>
      <c r="L480" s="156"/>
      <c r="M480" s="161"/>
      <c r="T480" s="162"/>
      <c r="AT480" s="158" t="s">
        <v>167</v>
      </c>
      <c r="AU480" s="158" t="s">
        <v>87</v>
      </c>
      <c r="AV480" s="12" t="s">
        <v>81</v>
      </c>
      <c r="AW480" s="12" t="s">
        <v>30</v>
      </c>
      <c r="AX480" s="12" t="s">
        <v>74</v>
      </c>
      <c r="AY480" s="158" t="s">
        <v>143</v>
      </c>
    </row>
    <row r="481" spans="2:65" s="13" customFormat="1" ht="12">
      <c r="B481" s="163"/>
      <c r="D481" s="157" t="s">
        <v>167</v>
      </c>
      <c r="E481" s="164" t="s">
        <v>1</v>
      </c>
      <c r="F481" s="165" t="s">
        <v>560</v>
      </c>
      <c r="H481" s="166">
        <v>44</v>
      </c>
      <c r="I481" s="167"/>
      <c r="L481" s="163"/>
      <c r="M481" s="168"/>
      <c r="T481" s="169"/>
      <c r="AT481" s="164" t="s">
        <v>167</v>
      </c>
      <c r="AU481" s="164" t="s">
        <v>87</v>
      </c>
      <c r="AV481" s="13" t="s">
        <v>87</v>
      </c>
      <c r="AW481" s="13" t="s">
        <v>30</v>
      </c>
      <c r="AX481" s="13" t="s">
        <v>74</v>
      </c>
      <c r="AY481" s="164" t="s">
        <v>143</v>
      </c>
    </row>
    <row r="482" spans="2:65" s="13" customFormat="1" ht="24">
      <c r="B482" s="163"/>
      <c r="D482" s="157" t="s">
        <v>167</v>
      </c>
      <c r="E482" s="164" t="s">
        <v>1</v>
      </c>
      <c r="F482" s="165" t="s">
        <v>561</v>
      </c>
      <c r="H482" s="166">
        <v>33.18</v>
      </c>
      <c r="I482" s="167"/>
      <c r="L482" s="163"/>
      <c r="M482" s="168"/>
      <c r="T482" s="169"/>
      <c r="AT482" s="164" t="s">
        <v>167</v>
      </c>
      <c r="AU482" s="164" t="s">
        <v>87</v>
      </c>
      <c r="AV482" s="13" t="s">
        <v>87</v>
      </c>
      <c r="AW482" s="13" t="s">
        <v>30</v>
      </c>
      <c r="AX482" s="13" t="s">
        <v>74</v>
      </c>
      <c r="AY482" s="164" t="s">
        <v>143</v>
      </c>
    </row>
    <row r="483" spans="2:65" s="13" customFormat="1" ht="12">
      <c r="B483" s="163"/>
      <c r="D483" s="157" t="s">
        <v>167</v>
      </c>
      <c r="E483" s="164" t="s">
        <v>1</v>
      </c>
      <c r="F483" s="165" t="s">
        <v>562</v>
      </c>
      <c r="H483" s="166">
        <v>3.92</v>
      </c>
      <c r="I483" s="167"/>
      <c r="L483" s="163"/>
      <c r="M483" s="168"/>
      <c r="T483" s="169"/>
      <c r="AT483" s="164" t="s">
        <v>167</v>
      </c>
      <c r="AU483" s="164" t="s">
        <v>87</v>
      </c>
      <c r="AV483" s="13" t="s">
        <v>87</v>
      </c>
      <c r="AW483" s="13" t="s">
        <v>30</v>
      </c>
      <c r="AX483" s="13" t="s">
        <v>74</v>
      </c>
      <c r="AY483" s="164" t="s">
        <v>143</v>
      </c>
    </row>
    <row r="484" spans="2:65" s="13" customFormat="1" ht="12">
      <c r="B484" s="163"/>
      <c r="D484" s="157" t="s">
        <v>167</v>
      </c>
      <c r="E484" s="164" t="s">
        <v>1</v>
      </c>
      <c r="F484" s="165" t="s">
        <v>563</v>
      </c>
      <c r="H484" s="166">
        <v>17</v>
      </c>
      <c r="I484" s="167"/>
      <c r="L484" s="163"/>
      <c r="M484" s="168"/>
      <c r="T484" s="169"/>
      <c r="AT484" s="164" t="s">
        <v>167</v>
      </c>
      <c r="AU484" s="164" t="s">
        <v>87</v>
      </c>
      <c r="AV484" s="13" t="s">
        <v>87</v>
      </c>
      <c r="AW484" s="13" t="s">
        <v>30</v>
      </c>
      <c r="AX484" s="13" t="s">
        <v>74</v>
      </c>
      <c r="AY484" s="164" t="s">
        <v>143</v>
      </c>
    </row>
    <row r="485" spans="2:65" s="13" customFormat="1" ht="12">
      <c r="B485" s="163"/>
      <c r="D485" s="157" t="s">
        <v>167</v>
      </c>
      <c r="E485" s="164" t="s">
        <v>1</v>
      </c>
      <c r="F485" s="165" t="s">
        <v>691</v>
      </c>
      <c r="H485" s="166">
        <v>32.21</v>
      </c>
      <c r="I485" s="167"/>
      <c r="L485" s="163"/>
      <c r="M485" s="168"/>
      <c r="T485" s="169"/>
      <c r="AT485" s="164" t="s">
        <v>167</v>
      </c>
      <c r="AU485" s="164" t="s">
        <v>87</v>
      </c>
      <c r="AV485" s="13" t="s">
        <v>87</v>
      </c>
      <c r="AW485" s="13" t="s">
        <v>30</v>
      </c>
      <c r="AX485" s="13" t="s">
        <v>74</v>
      </c>
      <c r="AY485" s="164" t="s">
        <v>143</v>
      </c>
    </row>
    <row r="486" spans="2:65" s="14" customFormat="1" ht="12">
      <c r="B486" s="170"/>
      <c r="D486" s="157" t="s">
        <v>167</v>
      </c>
      <c r="E486" s="171" t="s">
        <v>1</v>
      </c>
      <c r="F486" s="172" t="s">
        <v>170</v>
      </c>
      <c r="H486" s="173">
        <v>130.31</v>
      </c>
      <c r="I486" s="174"/>
      <c r="L486" s="170"/>
      <c r="M486" s="175"/>
      <c r="T486" s="176"/>
      <c r="AT486" s="171" t="s">
        <v>167</v>
      </c>
      <c r="AU486" s="171" t="s">
        <v>87</v>
      </c>
      <c r="AV486" s="14" t="s">
        <v>149</v>
      </c>
      <c r="AW486" s="14" t="s">
        <v>30</v>
      </c>
      <c r="AX486" s="14" t="s">
        <v>81</v>
      </c>
      <c r="AY486" s="171" t="s">
        <v>143</v>
      </c>
    </row>
    <row r="487" spans="2:65" s="1" customFormat="1" ht="16.5" customHeight="1">
      <c r="B487" s="31"/>
      <c r="C487" s="142" t="s">
        <v>692</v>
      </c>
      <c r="D487" s="142" t="s">
        <v>145</v>
      </c>
      <c r="E487" s="143" t="s">
        <v>693</v>
      </c>
      <c r="F487" s="144" t="s">
        <v>694</v>
      </c>
      <c r="G487" s="145" t="s">
        <v>558</v>
      </c>
      <c r="H487" s="146">
        <v>98.1</v>
      </c>
      <c r="I487" s="147"/>
      <c r="J487" s="148">
        <f>ROUND(I487*H487,2)</f>
        <v>0</v>
      </c>
      <c r="K487" s="149"/>
      <c r="L487" s="31"/>
      <c r="M487" s="150" t="s">
        <v>1</v>
      </c>
      <c r="N487" s="151" t="s">
        <v>40</v>
      </c>
      <c r="P487" s="152">
        <f>O487*H487</f>
        <v>0</v>
      </c>
      <c r="Q487" s="152">
        <v>6.9999999999999994E-5</v>
      </c>
      <c r="R487" s="152">
        <f>Q487*H487</f>
        <v>6.866999999999999E-3</v>
      </c>
      <c r="S487" s="152">
        <v>0</v>
      </c>
      <c r="T487" s="153">
        <f>S487*H487</f>
        <v>0</v>
      </c>
      <c r="AR487" s="154" t="s">
        <v>149</v>
      </c>
      <c r="AT487" s="154" t="s">
        <v>145</v>
      </c>
      <c r="AU487" s="154" t="s">
        <v>87</v>
      </c>
      <c r="AY487" s="16" t="s">
        <v>143</v>
      </c>
      <c r="BE487" s="155">
        <f>IF(N487="základná",J487,0)</f>
        <v>0</v>
      </c>
      <c r="BF487" s="155">
        <f>IF(N487="znížená",J487,0)</f>
        <v>0</v>
      </c>
      <c r="BG487" s="155">
        <f>IF(N487="zákl. prenesená",J487,0)</f>
        <v>0</v>
      </c>
      <c r="BH487" s="155">
        <f>IF(N487="zníž. prenesená",J487,0)</f>
        <v>0</v>
      </c>
      <c r="BI487" s="155">
        <f>IF(N487="nulová",J487,0)</f>
        <v>0</v>
      </c>
      <c r="BJ487" s="16" t="s">
        <v>87</v>
      </c>
      <c r="BK487" s="155">
        <f>ROUND(I487*H487,2)</f>
        <v>0</v>
      </c>
      <c r="BL487" s="16" t="s">
        <v>149</v>
      </c>
      <c r="BM487" s="154" t="s">
        <v>695</v>
      </c>
    </row>
    <row r="488" spans="2:65" s="12" customFormat="1" ht="12">
      <c r="B488" s="156"/>
      <c r="D488" s="157" t="s">
        <v>167</v>
      </c>
      <c r="E488" s="158" t="s">
        <v>1</v>
      </c>
      <c r="F488" s="159" t="s">
        <v>168</v>
      </c>
      <c r="H488" s="158" t="s">
        <v>1</v>
      </c>
      <c r="I488" s="160"/>
      <c r="L488" s="156"/>
      <c r="M488" s="161"/>
      <c r="T488" s="162"/>
      <c r="AT488" s="158" t="s">
        <v>167</v>
      </c>
      <c r="AU488" s="158" t="s">
        <v>87</v>
      </c>
      <c r="AV488" s="12" t="s">
        <v>81</v>
      </c>
      <c r="AW488" s="12" t="s">
        <v>30</v>
      </c>
      <c r="AX488" s="12" t="s">
        <v>74</v>
      </c>
      <c r="AY488" s="158" t="s">
        <v>143</v>
      </c>
    </row>
    <row r="489" spans="2:65" s="13" customFormat="1" ht="12">
      <c r="B489" s="163"/>
      <c r="D489" s="157" t="s">
        <v>167</v>
      </c>
      <c r="E489" s="164" t="s">
        <v>1</v>
      </c>
      <c r="F489" s="165" t="s">
        <v>560</v>
      </c>
      <c r="H489" s="166">
        <v>44</v>
      </c>
      <c r="I489" s="167"/>
      <c r="L489" s="163"/>
      <c r="M489" s="168"/>
      <c r="T489" s="169"/>
      <c r="AT489" s="164" t="s">
        <v>167</v>
      </c>
      <c r="AU489" s="164" t="s">
        <v>87</v>
      </c>
      <c r="AV489" s="13" t="s">
        <v>87</v>
      </c>
      <c r="AW489" s="13" t="s">
        <v>30</v>
      </c>
      <c r="AX489" s="13" t="s">
        <v>74</v>
      </c>
      <c r="AY489" s="164" t="s">
        <v>143</v>
      </c>
    </row>
    <row r="490" spans="2:65" s="13" customFormat="1" ht="24">
      <c r="B490" s="163"/>
      <c r="D490" s="157" t="s">
        <v>167</v>
      </c>
      <c r="E490" s="164" t="s">
        <v>1</v>
      </c>
      <c r="F490" s="165" t="s">
        <v>561</v>
      </c>
      <c r="H490" s="166">
        <v>33.18</v>
      </c>
      <c r="I490" s="167"/>
      <c r="L490" s="163"/>
      <c r="M490" s="168"/>
      <c r="T490" s="169"/>
      <c r="AT490" s="164" t="s">
        <v>167</v>
      </c>
      <c r="AU490" s="164" t="s">
        <v>87</v>
      </c>
      <c r="AV490" s="13" t="s">
        <v>87</v>
      </c>
      <c r="AW490" s="13" t="s">
        <v>30</v>
      </c>
      <c r="AX490" s="13" t="s">
        <v>74</v>
      </c>
      <c r="AY490" s="164" t="s">
        <v>143</v>
      </c>
    </row>
    <row r="491" spans="2:65" s="13" customFormat="1" ht="12">
      <c r="B491" s="163"/>
      <c r="D491" s="157" t="s">
        <v>167</v>
      </c>
      <c r="E491" s="164" t="s">
        <v>1</v>
      </c>
      <c r="F491" s="165" t="s">
        <v>562</v>
      </c>
      <c r="H491" s="166">
        <v>3.92</v>
      </c>
      <c r="I491" s="167"/>
      <c r="L491" s="163"/>
      <c r="M491" s="168"/>
      <c r="T491" s="169"/>
      <c r="AT491" s="164" t="s">
        <v>167</v>
      </c>
      <c r="AU491" s="164" t="s">
        <v>87</v>
      </c>
      <c r="AV491" s="13" t="s">
        <v>87</v>
      </c>
      <c r="AW491" s="13" t="s">
        <v>30</v>
      </c>
      <c r="AX491" s="13" t="s">
        <v>74</v>
      </c>
      <c r="AY491" s="164" t="s">
        <v>143</v>
      </c>
    </row>
    <row r="492" spans="2:65" s="13" customFormat="1" ht="12">
      <c r="B492" s="163"/>
      <c r="D492" s="157" t="s">
        <v>167</v>
      </c>
      <c r="E492" s="164" t="s">
        <v>1</v>
      </c>
      <c r="F492" s="165" t="s">
        <v>563</v>
      </c>
      <c r="H492" s="166">
        <v>17</v>
      </c>
      <c r="I492" s="167"/>
      <c r="L492" s="163"/>
      <c r="M492" s="168"/>
      <c r="T492" s="169"/>
      <c r="AT492" s="164" t="s">
        <v>167</v>
      </c>
      <c r="AU492" s="164" t="s">
        <v>87</v>
      </c>
      <c r="AV492" s="13" t="s">
        <v>87</v>
      </c>
      <c r="AW492" s="13" t="s">
        <v>30</v>
      </c>
      <c r="AX492" s="13" t="s">
        <v>74</v>
      </c>
      <c r="AY492" s="164" t="s">
        <v>143</v>
      </c>
    </row>
    <row r="493" spans="2:65" s="14" customFormat="1" ht="12">
      <c r="B493" s="170"/>
      <c r="D493" s="157" t="s">
        <v>167</v>
      </c>
      <c r="E493" s="171" t="s">
        <v>1</v>
      </c>
      <c r="F493" s="172" t="s">
        <v>170</v>
      </c>
      <c r="H493" s="173">
        <v>98.100000000000009</v>
      </c>
      <c r="I493" s="174"/>
      <c r="L493" s="170"/>
      <c r="M493" s="175"/>
      <c r="T493" s="176"/>
      <c r="AT493" s="171" t="s">
        <v>167</v>
      </c>
      <c r="AU493" s="171" t="s">
        <v>87</v>
      </c>
      <c r="AV493" s="14" t="s">
        <v>149</v>
      </c>
      <c r="AW493" s="14" t="s">
        <v>30</v>
      </c>
      <c r="AX493" s="14" t="s">
        <v>81</v>
      </c>
      <c r="AY493" s="171" t="s">
        <v>143</v>
      </c>
    </row>
    <row r="494" spans="2:65" s="11" customFormat="1" ht="22.75" customHeight="1">
      <c r="B494" s="130"/>
      <c r="D494" s="131" t="s">
        <v>73</v>
      </c>
      <c r="E494" s="140" t="s">
        <v>696</v>
      </c>
      <c r="F494" s="140" t="s">
        <v>697</v>
      </c>
      <c r="I494" s="133"/>
      <c r="J494" s="141">
        <f>BK494</f>
        <v>0</v>
      </c>
      <c r="L494" s="130"/>
      <c r="M494" s="135"/>
      <c r="P494" s="136">
        <f>P495</f>
        <v>0</v>
      </c>
      <c r="R494" s="136">
        <f>R495</f>
        <v>0</v>
      </c>
      <c r="T494" s="137">
        <f>T495</f>
        <v>0</v>
      </c>
      <c r="AR494" s="131" t="s">
        <v>81</v>
      </c>
      <c r="AT494" s="138" t="s">
        <v>73</v>
      </c>
      <c r="AU494" s="138" t="s">
        <v>81</v>
      </c>
      <c r="AY494" s="131" t="s">
        <v>143</v>
      </c>
      <c r="BK494" s="139">
        <f>BK495</f>
        <v>0</v>
      </c>
    </row>
    <row r="495" spans="2:65" s="1" customFormat="1" ht="24.25" customHeight="1">
      <c r="B495" s="31"/>
      <c r="C495" s="142" t="s">
        <v>698</v>
      </c>
      <c r="D495" s="142" t="s">
        <v>145</v>
      </c>
      <c r="E495" s="143" t="s">
        <v>699</v>
      </c>
      <c r="F495" s="144" t="s">
        <v>700</v>
      </c>
      <c r="G495" s="145" t="s">
        <v>174</v>
      </c>
      <c r="H495" s="146">
        <v>678.01900000000001</v>
      </c>
      <c r="I495" s="147"/>
      <c r="J495" s="148">
        <f>ROUND(I495*H495,2)</f>
        <v>0</v>
      </c>
      <c r="K495" s="149"/>
      <c r="L495" s="31"/>
      <c r="M495" s="150" t="s">
        <v>1</v>
      </c>
      <c r="N495" s="151" t="s">
        <v>40</v>
      </c>
      <c r="P495" s="152">
        <f>O495*H495</f>
        <v>0</v>
      </c>
      <c r="Q495" s="152">
        <v>0</v>
      </c>
      <c r="R495" s="152">
        <f>Q495*H495</f>
        <v>0</v>
      </c>
      <c r="S495" s="152">
        <v>0</v>
      </c>
      <c r="T495" s="153">
        <f>S495*H495</f>
        <v>0</v>
      </c>
      <c r="AR495" s="154" t="s">
        <v>149</v>
      </c>
      <c r="AT495" s="154" t="s">
        <v>145</v>
      </c>
      <c r="AU495" s="154" t="s">
        <v>87</v>
      </c>
      <c r="AY495" s="16" t="s">
        <v>143</v>
      </c>
      <c r="BE495" s="155">
        <f>IF(N495="základná",J495,0)</f>
        <v>0</v>
      </c>
      <c r="BF495" s="155">
        <f>IF(N495="znížená",J495,0)</f>
        <v>0</v>
      </c>
      <c r="BG495" s="155">
        <f>IF(N495="zákl. prenesená",J495,0)</f>
        <v>0</v>
      </c>
      <c r="BH495" s="155">
        <f>IF(N495="zníž. prenesená",J495,0)</f>
        <v>0</v>
      </c>
      <c r="BI495" s="155">
        <f>IF(N495="nulová",J495,0)</f>
        <v>0</v>
      </c>
      <c r="BJ495" s="16" t="s">
        <v>87</v>
      </c>
      <c r="BK495" s="155">
        <f>ROUND(I495*H495,2)</f>
        <v>0</v>
      </c>
      <c r="BL495" s="16" t="s">
        <v>149</v>
      </c>
      <c r="BM495" s="154" t="s">
        <v>701</v>
      </c>
    </row>
    <row r="496" spans="2:65" s="11" customFormat="1" ht="26" customHeight="1">
      <c r="B496" s="130"/>
      <c r="D496" s="131" t="s">
        <v>73</v>
      </c>
      <c r="E496" s="132" t="s">
        <v>702</v>
      </c>
      <c r="F496" s="132" t="s">
        <v>703</v>
      </c>
      <c r="I496" s="133"/>
      <c r="J496" s="134">
        <f>BK496</f>
        <v>0</v>
      </c>
      <c r="L496" s="130"/>
      <c r="M496" s="135"/>
      <c r="P496" s="136">
        <f>P497+P532+P558+P592+P596+P658+P680+P712+P758+P785+P808+P828+P835+P845+P855</f>
        <v>0</v>
      </c>
      <c r="R496" s="136">
        <f>R497+R532+R558+R592+R596+R658+R680+R712+R758+R785+R808+R828+R835+R845+R855</f>
        <v>40.027952775660012</v>
      </c>
      <c r="T496" s="137">
        <f>T497+T532+T558+T592+T596+T658+T680+T712+T758+T785+T808+T828+T835+T845+T855</f>
        <v>0</v>
      </c>
      <c r="AR496" s="131" t="s">
        <v>87</v>
      </c>
      <c r="AT496" s="138" t="s">
        <v>73</v>
      </c>
      <c r="AU496" s="138" t="s">
        <v>74</v>
      </c>
      <c r="AY496" s="131" t="s">
        <v>143</v>
      </c>
      <c r="BK496" s="139">
        <f>BK497+BK532+BK558+BK592+BK596+BK658+BK680+BK712+BK758+BK785+BK808+BK828+BK835+BK845+BK855</f>
        <v>0</v>
      </c>
    </row>
    <row r="497" spans="2:65" s="11" customFormat="1" ht="22.75" customHeight="1">
      <c r="B497" s="130"/>
      <c r="D497" s="131" t="s">
        <v>73</v>
      </c>
      <c r="E497" s="140" t="s">
        <v>704</v>
      </c>
      <c r="F497" s="140" t="s">
        <v>705</v>
      </c>
      <c r="I497" s="133"/>
      <c r="J497" s="141">
        <f>BK497</f>
        <v>0</v>
      </c>
      <c r="L497" s="130"/>
      <c r="M497" s="135"/>
      <c r="P497" s="136">
        <f>SUM(P498:P531)</f>
        <v>0</v>
      </c>
      <c r="R497" s="136">
        <f>SUM(R498:R531)</f>
        <v>1.7580486000000002</v>
      </c>
      <c r="T497" s="137">
        <f>SUM(T498:T531)</f>
        <v>0</v>
      </c>
      <c r="AR497" s="131" t="s">
        <v>87</v>
      </c>
      <c r="AT497" s="138" t="s">
        <v>73</v>
      </c>
      <c r="AU497" s="138" t="s">
        <v>81</v>
      </c>
      <c r="AY497" s="131" t="s">
        <v>143</v>
      </c>
      <c r="BK497" s="139">
        <f>SUM(BK498:BK531)</f>
        <v>0</v>
      </c>
    </row>
    <row r="498" spans="2:65" s="1" customFormat="1" ht="24.25" customHeight="1">
      <c r="B498" s="31"/>
      <c r="C498" s="142" t="s">
        <v>706</v>
      </c>
      <c r="D498" s="142" t="s">
        <v>145</v>
      </c>
      <c r="E498" s="143" t="s">
        <v>707</v>
      </c>
      <c r="F498" s="144" t="s">
        <v>708</v>
      </c>
      <c r="G498" s="145" t="s">
        <v>148</v>
      </c>
      <c r="H498" s="146">
        <v>278.19099999999997</v>
      </c>
      <c r="I498" s="147"/>
      <c r="J498" s="148">
        <f>ROUND(I498*H498,2)</f>
        <v>0</v>
      </c>
      <c r="K498" s="149"/>
      <c r="L498" s="31"/>
      <c r="M498" s="150" t="s">
        <v>1</v>
      </c>
      <c r="N498" s="151" t="s">
        <v>40</v>
      </c>
      <c r="P498" s="152">
        <f>O498*H498</f>
        <v>0</v>
      </c>
      <c r="Q498" s="152">
        <v>0</v>
      </c>
      <c r="R498" s="152">
        <f>Q498*H498</f>
        <v>0</v>
      </c>
      <c r="S498" s="152">
        <v>0</v>
      </c>
      <c r="T498" s="153">
        <f>S498*H498</f>
        <v>0</v>
      </c>
      <c r="AR498" s="154" t="s">
        <v>298</v>
      </c>
      <c r="AT498" s="154" t="s">
        <v>145</v>
      </c>
      <c r="AU498" s="154" t="s">
        <v>87</v>
      </c>
      <c r="AY498" s="16" t="s">
        <v>143</v>
      </c>
      <c r="BE498" s="155">
        <f>IF(N498="základná",J498,0)</f>
        <v>0</v>
      </c>
      <c r="BF498" s="155">
        <f>IF(N498="znížená",J498,0)</f>
        <v>0</v>
      </c>
      <c r="BG498" s="155">
        <f>IF(N498="zákl. prenesená",J498,0)</f>
        <v>0</v>
      </c>
      <c r="BH498" s="155">
        <f>IF(N498="zníž. prenesená",J498,0)</f>
        <v>0</v>
      </c>
      <c r="BI498" s="155">
        <f>IF(N498="nulová",J498,0)</f>
        <v>0</v>
      </c>
      <c r="BJ498" s="16" t="s">
        <v>87</v>
      </c>
      <c r="BK498" s="155">
        <f>ROUND(I498*H498,2)</f>
        <v>0</v>
      </c>
      <c r="BL498" s="16" t="s">
        <v>298</v>
      </c>
      <c r="BM498" s="154" t="s">
        <v>709</v>
      </c>
    </row>
    <row r="499" spans="2:65" s="12" customFormat="1" ht="12">
      <c r="B499" s="156"/>
      <c r="D499" s="157" t="s">
        <v>167</v>
      </c>
      <c r="E499" s="158" t="s">
        <v>1</v>
      </c>
      <c r="F499" s="159" t="s">
        <v>168</v>
      </c>
      <c r="H499" s="158" t="s">
        <v>1</v>
      </c>
      <c r="I499" s="160"/>
      <c r="L499" s="156"/>
      <c r="M499" s="161"/>
      <c r="T499" s="162"/>
      <c r="AT499" s="158" t="s">
        <v>167</v>
      </c>
      <c r="AU499" s="158" t="s">
        <v>87</v>
      </c>
      <c r="AV499" s="12" t="s">
        <v>81</v>
      </c>
      <c r="AW499" s="12" t="s">
        <v>30</v>
      </c>
      <c r="AX499" s="12" t="s">
        <v>74</v>
      </c>
      <c r="AY499" s="158" t="s">
        <v>143</v>
      </c>
    </row>
    <row r="500" spans="2:65" s="13" customFormat="1" ht="12">
      <c r="B500" s="163"/>
      <c r="D500" s="157" t="s">
        <v>167</v>
      </c>
      <c r="E500" s="164" t="s">
        <v>1</v>
      </c>
      <c r="F500" s="165" t="s">
        <v>324</v>
      </c>
      <c r="H500" s="166">
        <v>278.19099999999997</v>
      </c>
      <c r="I500" s="167"/>
      <c r="L500" s="163"/>
      <c r="M500" s="168"/>
      <c r="T500" s="169"/>
      <c r="AT500" s="164" t="s">
        <v>167</v>
      </c>
      <c r="AU500" s="164" t="s">
        <v>87</v>
      </c>
      <c r="AV500" s="13" t="s">
        <v>87</v>
      </c>
      <c r="AW500" s="13" t="s">
        <v>30</v>
      </c>
      <c r="AX500" s="13" t="s">
        <v>74</v>
      </c>
      <c r="AY500" s="164" t="s">
        <v>143</v>
      </c>
    </row>
    <row r="501" spans="2:65" s="14" customFormat="1" ht="12">
      <c r="B501" s="170"/>
      <c r="D501" s="157" t="s">
        <v>167</v>
      </c>
      <c r="E501" s="171" t="s">
        <v>1</v>
      </c>
      <c r="F501" s="172" t="s">
        <v>170</v>
      </c>
      <c r="H501" s="173">
        <v>278.19099999999997</v>
      </c>
      <c r="I501" s="174"/>
      <c r="L501" s="170"/>
      <c r="M501" s="175"/>
      <c r="T501" s="176"/>
      <c r="AT501" s="171" t="s">
        <v>167</v>
      </c>
      <c r="AU501" s="171" t="s">
        <v>87</v>
      </c>
      <c r="AV501" s="14" t="s">
        <v>149</v>
      </c>
      <c r="AW501" s="14" t="s">
        <v>30</v>
      </c>
      <c r="AX501" s="14" t="s">
        <v>81</v>
      </c>
      <c r="AY501" s="171" t="s">
        <v>143</v>
      </c>
    </row>
    <row r="502" spans="2:65" s="1" customFormat="1" ht="16.5" customHeight="1">
      <c r="B502" s="31"/>
      <c r="C502" s="183" t="s">
        <v>710</v>
      </c>
      <c r="D502" s="183" t="s">
        <v>479</v>
      </c>
      <c r="E502" s="184" t="s">
        <v>711</v>
      </c>
      <c r="F502" s="185" t="s">
        <v>712</v>
      </c>
      <c r="G502" s="186" t="s">
        <v>174</v>
      </c>
      <c r="H502" s="187">
        <v>8.3000000000000004E-2</v>
      </c>
      <c r="I502" s="188"/>
      <c r="J502" s="189">
        <f>ROUND(I502*H502,2)</f>
        <v>0</v>
      </c>
      <c r="K502" s="190"/>
      <c r="L502" s="191"/>
      <c r="M502" s="192" t="s">
        <v>1</v>
      </c>
      <c r="N502" s="193" t="s">
        <v>40</v>
      </c>
      <c r="P502" s="152">
        <f>O502*H502</f>
        <v>0</v>
      </c>
      <c r="Q502" s="152">
        <v>1</v>
      </c>
      <c r="R502" s="152">
        <f>Q502*H502</f>
        <v>8.3000000000000004E-2</v>
      </c>
      <c r="S502" s="152">
        <v>0</v>
      </c>
      <c r="T502" s="153">
        <f>S502*H502</f>
        <v>0</v>
      </c>
      <c r="AR502" s="154" t="s">
        <v>391</v>
      </c>
      <c r="AT502" s="154" t="s">
        <v>479</v>
      </c>
      <c r="AU502" s="154" t="s">
        <v>87</v>
      </c>
      <c r="AY502" s="16" t="s">
        <v>143</v>
      </c>
      <c r="BE502" s="155">
        <f>IF(N502="základná",J502,0)</f>
        <v>0</v>
      </c>
      <c r="BF502" s="155">
        <f>IF(N502="znížená",J502,0)</f>
        <v>0</v>
      </c>
      <c r="BG502" s="155">
        <f>IF(N502="zákl. prenesená",J502,0)</f>
        <v>0</v>
      </c>
      <c r="BH502" s="155">
        <f>IF(N502="zníž. prenesená",J502,0)</f>
        <v>0</v>
      </c>
      <c r="BI502" s="155">
        <f>IF(N502="nulová",J502,0)</f>
        <v>0</v>
      </c>
      <c r="BJ502" s="16" t="s">
        <v>87</v>
      </c>
      <c r="BK502" s="155">
        <f>ROUND(I502*H502,2)</f>
        <v>0</v>
      </c>
      <c r="BL502" s="16" t="s">
        <v>298</v>
      </c>
      <c r="BM502" s="154" t="s">
        <v>713</v>
      </c>
    </row>
    <row r="503" spans="2:65" s="13" customFormat="1" ht="12">
      <c r="B503" s="163"/>
      <c r="D503" s="157" t="s">
        <v>167</v>
      </c>
      <c r="F503" s="165" t="s">
        <v>714</v>
      </c>
      <c r="H503" s="166">
        <v>8.3000000000000004E-2</v>
      </c>
      <c r="I503" s="167"/>
      <c r="L503" s="163"/>
      <c r="M503" s="168"/>
      <c r="T503" s="169"/>
      <c r="AT503" s="164" t="s">
        <v>167</v>
      </c>
      <c r="AU503" s="164" t="s">
        <v>87</v>
      </c>
      <c r="AV503" s="13" t="s">
        <v>87</v>
      </c>
      <c r="AW503" s="13" t="s">
        <v>4</v>
      </c>
      <c r="AX503" s="13" t="s">
        <v>81</v>
      </c>
      <c r="AY503" s="164" t="s">
        <v>143</v>
      </c>
    </row>
    <row r="504" spans="2:65" s="1" customFormat="1" ht="24.25" customHeight="1">
      <c r="B504" s="31"/>
      <c r="C504" s="142" t="s">
        <v>715</v>
      </c>
      <c r="D504" s="142" t="s">
        <v>145</v>
      </c>
      <c r="E504" s="143" t="s">
        <v>716</v>
      </c>
      <c r="F504" s="144" t="s">
        <v>717</v>
      </c>
      <c r="G504" s="145" t="s">
        <v>148</v>
      </c>
      <c r="H504" s="146">
        <v>50.177999999999997</v>
      </c>
      <c r="I504" s="147"/>
      <c r="J504" s="148">
        <f>ROUND(I504*H504,2)</f>
        <v>0</v>
      </c>
      <c r="K504" s="149"/>
      <c r="L504" s="31"/>
      <c r="M504" s="150" t="s">
        <v>1</v>
      </c>
      <c r="N504" s="151" t="s">
        <v>40</v>
      </c>
      <c r="P504" s="152">
        <f>O504*H504</f>
        <v>0</v>
      </c>
      <c r="Q504" s="152">
        <v>0</v>
      </c>
      <c r="R504" s="152">
        <f>Q504*H504</f>
        <v>0</v>
      </c>
      <c r="S504" s="152">
        <v>0</v>
      </c>
      <c r="T504" s="153">
        <f>S504*H504</f>
        <v>0</v>
      </c>
      <c r="AR504" s="154" t="s">
        <v>298</v>
      </c>
      <c r="AT504" s="154" t="s">
        <v>145</v>
      </c>
      <c r="AU504" s="154" t="s">
        <v>87</v>
      </c>
      <c r="AY504" s="16" t="s">
        <v>143</v>
      </c>
      <c r="BE504" s="155">
        <f>IF(N504="základná",J504,0)</f>
        <v>0</v>
      </c>
      <c r="BF504" s="155">
        <f>IF(N504="znížená",J504,0)</f>
        <v>0</v>
      </c>
      <c r="BG504" s="155">
        <f>IF(N504="zákl. prenesená",J504,0)</f>
        <v>0</v>
      </c>
      <c r="BH504" s="155">
        <f>IF(N504="zníž. prenesená",J504,0)</f>
        <v>0</v>
      </c>
      <c r="BI504" s="155">
        <f>IF(N504="nulová",J504,0)</f>
        <v>0</v>
      </c>
      <c r="BJ504" s="16" t="s">
        <v>87</v>
      </c>
      <c r="BK504" s="155">
        <f>ROUND(I504*H504,2)</f>
        <v>0</v>
      </c>
      <c r="BL504" s="16" t="s">
        <v>298</v>
      </c>
      <c r="BM504" s="154" t="s">
        <v>718</v>
      </c>
    </row>
    <row r="505" spans="2:65" s="12" customFormat="1" ht="12">
      <c r="B505" s="156"/>
      <c r="D505" s="157" t="s">
        <v>167</v>
      </c>
      <c r="E505" s="158" t="s">
        <v>1</v>
      </c>
      <c r="F505" s="159" t="s">
        <v>168</v>
      </c>
      <c r="H505" s="158" t="s">
        <v>1</v>
      </c>
      <c r="I505" s="160"/>
      <c r="L505" s="156"/>
      <c r="M505" s="161"/>
      <c r="T505" s="162"/>
      <c r="AT505" s="158" t="s">
        <v>167</v>
      </c>
      <c r="AU505" s="158" t="s">
        <v>87</v>
      </c>
      <c r="AV505" s="12" t="s">
        <v>81</v>
      </c>
      <c r="AW505" s="12" t="s">
        <v>30</v>
      </c>
      <c r="AX505" s="12" t="s">
        <v>74</v>
      </c>
      <c r="AY505" s="158" t="s">
        <v>143</v>
      </c>
    </row>
    <row r="506" spans="2:65" s="13" customFormat="1" ht="12">
      <c r="B506" s="163"/>
      <c r="D506" s="157" t="s">
        <v>167</v>
      </c>
      <c r="E506" s="164" t="s">
        <v>1</v>
      </c>
      <c r="F506" s="165" t="s">
        <v>719</v>
      </c>
      <c r="H506" s="166">
        <v>50.177999999999997</v>
      </c>
      <c r="I506" s="167"/>
      <c r="L506" s="163"/>
      <c r="M506" s="168"/>
      <c r="T506" s="169"/>
      <c r="AT506" s="164" t="s">
        <v>167</v>
      </c>
      <c r="AU506" s="164" t="s">
        <v>87</v>
      </c>
      <c r="AV506" s="13" t="s">
        <v>87</v>
      </c>
      <c r="AW506" s="13" t="s">
        <v>30</v>
      </c>
      <c r="AX506" s="13" t="s">
        <v>74</v>
      </c>
      <c r="AY506" s="164" t="s">
        <v>143</v>
      </c>
    </row>
    <row r="507" spans="2:65" s="14" customFormat="1" ht="12">
      <c r="B507" s="170"/>
      <c r="D507" s="157" t="s">
        <v>167</v>
      </c>
      <c r="E507" s="171" t="s">
        <v>1</v>
      </c>
      <c r="F507" s="172" t="s">
        <v>170</v>
      </c>
      <c r="H507" s="173">
        <v>50.177999999999997</v>
      </c>
      <c r="I507" s="174"/>
      <c r="L507" s="170"/>
      <c r="M507" s="175"/>
      <c r="T507" s="176"/>
      <c r="AT507" s="171" t="s">
        <v>167</v>
      </c>
      <c r="AU507" s="171" t="s">
        <v>87</v>
      </c>
      <c r="AV507" s="14" t="s">
        <v>149</v>
      </c>
      <c r="AW507" s="14" t="s">
        <v>30</v>
      </c>
      <c r="AX507" s="14" t="s">
        <v>81</v>
      </c>
      <c r="AY507" s="171" t="s">
        <v>143</v>
      </c>
    </row>
    <row r="508" spans="2:65" s="1" customFormat="1" ht="16.5" customHeight="1">
      <c r="B508" s="31"/>
      <c r="C508" s="183" t="s">
        <v>720</v>
      </c>
      <c r="D508" s="183" t="s">
        <v>479</v>
      </c>
      <c r="E508" s="184" t="s">
        <v>711</v>
      </c>
      <c r="F508" s="185" t="s">
        <v>712</v>
      </c>
      <c r="G508" s="186" t="s">
        <v>174</v>
      </c>
      <c r="H508" s="187">
        <v>1.7999999999999999E-2</v>
      </c>
      <c r="I508" s="188"/>
      <c r="J508" s="189">
        <f>ROUND(I508*H508,2)</f>
        <v>0</v>
      </c>
      <c r="K508" s="190"/>
      <c r="L508" s="191"/>
      <c r="M508" s="192" t="s">
        <v>1</v>
      </c>
      <c r="N508" s="193" t="s">
        <v>40</v>
      </c>
      <c r="P508" s="152">
        <f>O508*H508</f>
        <v>0</v>
      </c>
      <c r="Q508" s="152">
        <v>1</v>
      </c>
      <c r="R508" s="152">
        <f>Q508*H508</f>
        <v>1.7999999999999999E-2</v>
      </c>
      <c r="S508" s="152">
        <v>0</v>
      </c>
      <c r="T508" s="153">
        <f>S508*H508</f>
        <v>0</v>
      </c>
      <c r="AR508" s="154" t="s">
        <v>391</v>
      </c>
      <c r="AT508" s="154" t="s">
        <v>479</v>
      </c>
      <c r="AU508" s="154" t="s">
        <v>87</v>
      </c>
      <c r="AY508" s="16" t="s">
        <v>143</v>
      </c>
      <c r="BE508" s="155">
        <f>IF(N508="základná",J508,0)</f>
        <v>0</v>
      </c>
      <c r="BF508" s="155">
        <f>IF(N508="znížená",J508,0)</f>
        <v>0</v>
      </c>
      <c r="BG508" s="155">
        <f>IF(N508="zákl. prenesená",J508,0)</f>
        <v>0</v>
      </c>
      <c r="BH508" s="155">
        <f>IF(N508="zníž. prenesená",J508,0)</f>
        <v>0</v>
      </c>
      <c r="BI508" s="155">
        <f>IF(N508="nulová",J508,0)</f>
        <v>0</v>
      </c>
      <c r="BJ508" s="16" t="s">
        <v>87</v>
      </c>
      <c r="BK508" s="155">
        <f>ROUND(I508*H508,2)</f>
        <v>0</v>
      </c>
      <c r="BL508" s="16" t="s">
        <v>298</v>
      </c>
      <c r="BM508" s="154" t="s">
        <v>721</v>
      </c>
    </row>
    <row r="509" spans="2:65" s="13" customFormat="1" ht="12">
      <c r="B509" s="163"/>
      <c r="D509" s="157" t="s">
        <v>167</v>
      </c>
      <c r="F509" s="165" t="s">
        <v>722</v>
      </c>
      <c r="H509" s="166">
        <v>1.7999999999999999E-2</v>
      </c>
      <c r="I509" s="167"/>
      <c r="L509" s="163"/>
      <c r="M509" s="168"/>
      <c r="T509" s="169"/>
      <c r="AT509" s="164" t="s">
        <v>167</v>
      </c>
      <c r="AU509" s="164" t="s">
        <v>87</v>
      </c>
      <c r="AV509" s="13" t="s">
        <v>87</v>
      </c>
      <c r="AW509" s="13" t="s">
        <v>4</v>
      </c>
      <c r="AX509" s="13" t="s">
        <v>81</v>
      </c>
      <c r="AY509" s="164" t="s">
        <v>143</v>
      </c>
    </row>
    <row r="510" spans="2:65" s="1" customFormat="1" ht="24.25" customHeight="1">
      <c r="B510" s="31"/>
      <c r="C510" s="142" t="s">
        <v>723</v>
      </c>
      <c r="D510" s="142" t="s">
        <v>145</v>
      </c>
      <c r="E510" s="143" t="s">
        <v>724</v>
      </c>
      <c r="F510" s="144" t="s">
        <v>725</v>
      </c>
      <c r="G510" s="145" t="s">
        <v>148</v>
      </c>
      <c r="H510" s="146">
        <v>278.19099999999997</v>
      </c>
      <c r="I510" s="147"/>
      <c r="J510" s="148">
        <f>ROUND(I510*H510,2)</f>
        <v>0</v>
      </c>
      <c r="K510" s="149"/>
      <c r="L510" s="31"/>
      <c r="M510" s="150" t="s">
        <v>1</v>
      </c>
      <c r="N510" s="151" t="s">
        <v>40</v>
      </c>
      <c r="P510" s="152">
        <f>O510*H510</f>
        <v>0</v>
      </c>
      <c r="Q510" s="152">
        <v>0</v>
      </c>
      <c r="R510" s="152">
        <f>Q510*H510</f>
        <v>0</v>
      </c>
      <c r="S510" s="152">
        <v>0</v>
      </c>
      <c r="T510" s="153">
        <f>S510*H510</f>
        <v>0</v>
      </c>
      <c r="AR510" s="154" t="s">
        <v>298</v>
      </c>
      <c r="AT510" s="154" t="s">
        <v>145</v>
      </c>
      <c r="AU510" s="154" t="s">
        <v>87</v>
      </c>
      <c r="AY510" s="16" t="s">
        <v>143</v>
      </c>
      <c r="BE510" s="155">
        <f>IF(N510="základná",J510,0)</f>
        <v>0</v>
      </c>
      <c r="BF510" s="155">
        <f>IF(N510="znížená",J510,0)</f>
        <v>0</v>
      </c>
      <c r="BG510" s="155">
        <f>IF(N510="zákl. prenesená",J510,0)</f>
        <v>0</v>
      </c>
      <c r="BH510" s="155">
        <f>IF(N510="zníž. prenesená",J510,0)</f>
        <v>0</v>
      </c>
      <c r="BI510" s="155">
        <f>IF(N510="nulová",J510,0)</f>
        <v>0</v>
      </c>
      <c r="BJ510" s="16" t="s">
        <v>87</v>
      </c>
      <c r="BK510" s="155">
        <f>ROUND(I510*H510,2)</f>
        <v>0</v>
      </c>
      <c r="BL510" s="16" t="s">
        <v>298</v>
      </c>
      <c r="BM510" s="154" t="s">
        <v>726</v>
      </c>
    </row>
    <row r="511" spans="2:65" s="12" customFormat="1" ht="12">
      <c r="B511" s="156"/>
      <c r="D511" s="157" t="s">
        <v>167</v>
      </c>
      <c r="E511" s="158" t="s">
        <v>1</v>
      </c>
      <c r="F511" s="159" t="s">
        <v>168</v>
      </c>
      <c r="H511" s="158" t="s">
        <v>1</v>
      </c>
      <c r="I511" s="160"/>
      <c r="L511" s="156"/>
      <c r="M511" s="161"/>
      <c r="T511" s="162"/>
      <c r="AT511" s="158" t="s">
        <v>167</v>
      </c>
      <c r="AU511" s="158" t="s">
        <v>87</v>
      </c>
      <c r="AV511" s="12" t="s">
        <v>81</v>
      </c>
      <c r="AW511" s="12" t="s">
        <v>30</v>
      </c>
      <c r="AX511" s="12" t="s">
        <v>74</v>
      </c>
      <c r="AY511" s="158" t="s">
        <v>143</v>
      </c>
    </row>
    <row r="512" spans="2:65" s="13" customFormat="1" ht="12">
      <c r="B512" s="163"/>
      <c r="D512" s="157" t="s">
        <v>167</v>
      </c>
      <c r="E512" s="164" t="s">
        <v>1</v>
      </c>
      <c r="F512" s="165" t="s">
        <v>324</v>
      </c>
      <c r="H512" s="166">
        <v>278.19099999999997</v>
      </c>
      <c r="I512" s="167"/>
      <c r="L512" s="163"/>
      <c r="M512" s="168"/>
      <c r="T512" s="169"/>
      <c r="AT512" s="164" t="s">
        <v>167</v>
      </c>
      <c r="AU512" s="164" t="s">
        <v>87</v>
      </c>
      <c r="AV512" s="13" t="s">
        <v>87</v>
      </c>
      <c r="AW512" s="13" t="s">
        <v>30</v>
      </c>
      <c r="AX512" s="13" t="s">
        <v>74</v>
      </c>
      <c r="AY512" s="164" t="s">
        <v>143</v>
      </c>
    </row>
    <row r="513" spans="2:65" s="14" customFormat="1" ht="12">
      <c r="B513" s="170"/>
      <c r="D513" s="157" t="s">
        <v>167</v>
      </c>
      <c r="E513" s="171" t="s">
        <v>1</v>
      </c>
      <c r="F513" s="172" t="s">
        <v>170</v>
      </c>
      <c r="H513" s="173">
        <v>278.19099999999997</v>
      </c>
      <c r="I513" s="174"/>
      <c r="L513" s="170"/>
      <c r="M513" s="175"/>
      <c r="T513" s="176"/>
      <c r="AT513" s="171" t="s">
        <v>167</v>
      </c>
      <c r="AU513" s="171" t="s">
        <v>87</v>
      </c>
      <c r="AV513" s="14" t="s">
        <v>149</v>
      </c>
      <c r="AW513" s="14" t="s">
        <v>30</v>
      </c>
      <c r="AX513" s="14" t="s">
        <v>81</v>
      </c>
      <c r="AY513" s="171" t="s">
        <v>143</v>
      </c>
    </row>
    <row r="514" spans="2:65" s="1" customFormat="1" ht="24.25" customHeight="1">
      <c r="B514" s="31"/>
      <c r="C514" s="183" t="s">
        <v>727</v>
      </c>
      <c r="D514" s="183" t="s">
        <v>479</v>
      </c>
      <c r="E514" s="184" t="s">
        <v>728</v>
      </c>
      <c r="F514" s="185" t="s">
        <v>729</v>
      </c>
      <c r="G514" s="186" t="s">
        <v>148</v>
      </c>
      <c r="H514" s="187">
        <v>319.92</v>
      </c>
      <c r="I514" s="188"/>
      <c r="J514" s="189">
        <f>ROUND(I514*H514,2)</f>
        <v>0</v>
      </c>
      <c r="K514" s="190"/>
      <c r="L514" s="191"/>
      <c r="M514" s="192" t="s">
        <v>1</v>
      </c>
      <c r="N514" s="193" t="s">
        <v>40</v>
      </c>
      <c r="P514" s="152">
        <f>O514*H514</f>
        <v>0</v>
      </c>
      <c r="Q514" s="152">
        <v>4.2500000000000003E-3</v>
      </c>
      <c r="R514" s="152">
        <f>Q514*H514</f>
        <v>1.3596600000000001</v>
      </c>
      <c r="S514" s="152">
        <v>0</v>
      </c>
      <c r="T514" s="153">
        <f>S514*H514</f>
        <v>0</v>
      </c>
      <c r="AR514" s="154" t="s">
        <v>391</v>
      </c>
      <c r="AT514" s="154" t="s">
        <v>479</v>
      </c>
      <c r="AU514" s="154" t="s">
        <v>87</v>
      </c>
      <c r="AY514" s="16" t="s">
        <v>143</v>
      </c>
      <c r="BE514" s="155">
        <f>IF(N514="základná",J514,0)</f>
        <v>0</v>
      </c>
      <c r="BF514" s="155">
        <f>IF(N514="znížená",J514,0)</f>
        <v>0</v>
      </c>
      <c r="BG514" s="155">
        <f>IF(N514="zákl. prenesená",J514,0)</f>
        <v>0</v>
      </c>
      <c r="BH514" s="155">
        <f>IF(N514="zníž. prenesená",J514,0)</f>
        <v>0</v>
      </c>
      <c r="BI514" s="155">
        <f>IF(N514="nulová",J514,0)</f>
        <v>0</v>
      </c>
      <c r="BJ514" s="16" t="s">
        <v>87</v>
      </c>
      <c r="BK514" s="155">
        <f>ROUND(I514*H514,2)</f>
        <v>0</v>
      </c>
      <c r="BL514" s="16" t="s">
        <v>298</v>
      </c>
      <c r="BM514" s="154" t="s">
        <v>730</v>
      </c>
    </row>
    <row r="515" spans="2:65" s="13" customFormat="1" ht="12">
      <c r="B515" s="163"/>
      <c r="D515" s="157" t="s">
        <v>167</v>
      </c>
      <c r="F515" s="165" t="s">
        <v>731</v>
      </c>
      <c r="H515" s="166">
        <v>319.92</v>
      </c>
      <c r="I515" s="167"/>
      <c r="L515" s="163"/>
      <c r="M515" s="168"/>
      <c r="T515" s="169"/>
      <c r="AT515" s="164" t="s">
        <v>167</v>
      </c>
      <c r="AU515" s="164" t="s">
        <v>87</v>
      </c>
      <c r="AV515" s="13" t="s">
        <v>87</v>
      </c>
      <c r="AW515" s="13" t="s">
        <v>4</v>
      </c>
      <c r="AX515" s="13" t="s">
        <v>81</v>
      </c>
      <c r="AY515" s="164" t="s">
        <v>143</v>
      </c>
    </row>
    <row r="516" spans="2:65" s="1" customFormat="1" ht="24.25" customHeight="1">
      <c r="B516" s="31"/>
      <c r="C516" s="142" t="s">
        <v>732</v>
      </c>
      <c r="D516" s="142" t="s">
        <v>145</v>
      </c>
      <c r="E516" s="143" t="s">
        <v>733</v>
      </c>
      <c r="F516" s="144" t="s">
        <v>734</v>
      </c>
      <c r="G516" s="145" t="s">
        <v>148</v>
      </c>
      <c r="H516" s="146">
        <v>45.026000000000003</v>
      </c>
      <c r="I516" s="147"/>
      <c r="J516" s="148">
        <f>ROUND(I516*H516,2)</f>
        <v>0</v>
      </c>
      <c r="K516" s="149"/>
      <c r="L516" s="31"/>
      <c r="M516" s="150" t="s">
        <v>1</v>
      </c>
      <c r="N516" s="151" t="s">
        <v>40</v>
      </c>
      <c r="P516" s="152">
        <f>O516*H516</f>
        <v>0</v>
      </c>
      <c r="Q516" s="152">
        <v>0</v>
      </c>
      <c r="R516" s="152">
        <f>Q516*H516</f>
        <v>0</v>
      </c>
      <c r="S516" s="152">
        <v>0</v>
      </c>
      <c r="T516" s="153">
        <f>S516*H516</f>
        <v>0</v>
      </c>
      <c r="AR516" s="154" t="s">
        <v>298</v>
      </c>
      <c r="AT516" s="154" t="s">
        <v>145</v>
      </c>
      <c r="AU516" s="154" t="s">
        <v>87</v>
      </c>
      <c r="AY516" s="16" t="s">
        <v>143</v>
      </c>
      <c r="BE516" s="155">
        <f>IF(N516="základná",J516,0)</f>
        <v>0</v>
      </c>
      <c r="BF516" s="155">
        <f>IF(N516="znížená",J516,0)</f>
        <v>0</v>
      </c>
      <c r="BG516" s="155">
        <f>IF(N516="zákl. prenesená",J516,0)</f>
        <v>0</v>
      </c>
      <c r="BH516" s="155">
        <f>IF(N516="zníž. prenesená",J516,0)</f>
        <v>0</v>
      </c>
      <c r="BI516" s="155">
        <f>IF(N516="nulová",J516,0)</f>
        <v>0</v>
      </c>
      <c r="BJ516" s="16" t="s">
        <v>87</v>
      </c>
      <c r="BK516" s="155">
        <f>ROUND(I516*H516,2)</f>
        <v>0</v>
      </c>
      <c r="BL516" s="16" t="s">
        <v>298</v>
      </c>
      <c r="BM516" s="154" t="s">
        <v>735</v>
      </c>
    </row>
    <row r="517" spans="2:65" s="12" customFormat="1" ht="12">
      <c r="B517" s="156"/>
      <c r="D517" s="157" t="s">
        <v>167</v>
      </c>
      <c r="E517" s="158" t="s">
        <v>1</v>
      </c>
      <c r="F517" s="159" t="s">
        <v>168</v>
      </c>
      <c r="H517" s="158" t="s">
        <v>1</v>
      </c>
      <c r="I517" s="160"/>
      <c r="L517" s="156"/>
      <c r="M517" s="161"/>
      <c r="T517" s="162"/>
      <c r="AT517" s="158" t="s">
        <v>167</v>
      </c>
      <c r="AU517" s="158" t="s">
        <v>87</v>
      </c>
      <c r="AV517" s="12" t="s">
        <v>81</v>
      </c>
      <c r="AW517" s="12" t="s">
        <v>30</v>
      </c>
      <c r="AX517" s="12" t="s">
        <v>74</v>
      </c>
      <c r="AY517" s="158" t="s">
        <v>143</v>
      </c>
    </row>
    <row r="518" spans="2:65" s="13" customFormat="1" ht="12">
      <c r="B518" s="163"/>
      <c r="D518" s="157" t="s">
        <v>167</v>
      </c>
      <c r="E518" s="164" t="s">
        <v>1</v>
      </c>
      <c r="F518" s="165" t="s">
        <v>736</v>
      </c>
      <c r="H518" s="166">
        <v>45.026000000000003</v>
      </c>
      <c r="I518" s="167"/>
      <c r="L518" s="163"/>
      <c r="M518" s="168"/>
      <c r="T518" s="169"/>
      <c r="AT518" s="164" t="s">
        <v>167</v>
      </c>
      <c r="AU518" s="164" t="s">
        <v>87</v>
      </c>
      <c r="AV518" s="13" t="s">
        <v>87</v>
      </c>
      <c r="AW518" s="13" t="s">
        <v>30</v>
      </c>
      <c r="AX518" s="13" t="s">
        <v>74</v>
      </c>
      <c r="AY518" s="164" t="s">
        <v>143</v>
      </c>
    </row>
    <row r="519" spans="2:65" s="14" customFormat="1" ht="12">
      <c r="B519" s="170"/>
      <c r="D519" s="157" t="s">
        <v>167</v>
      </c>
      <c r="E519" s="171" t="s">
        <v>1</v>
      </c>
      <c r="F519" s="172" t="s">
        <v>170</v>
      </c>
      <c r="H519" s="173">
        <v>45.026000000000003</v>
      </c>
      <c r="I519" s="174"/>
      <c r="L519" s="170"/>
      <c r="M519" s="175"/>
      <c r="T519" s="176"/>
      <c r="AT519" s="171" t="s">
        <v>167</v>
      </c>
      <c r="AU519" s="171" t="s">
        <v>87</v>
      </c>
      <c r="AV519" s="14" t="s">
        <v>149</v>
      </c>
      <c r="AW519" s="14" t="s">
        <v>30</v>
      </c>
      <c r="AX519" s="14" t="s">
        <v>81</v>
      </c>
      <c r="AY519" s="171" t="s">
        <v>143</v>
      </c>
    </row>
    <row r="520" spans="2:65" s="1" customFormat="1" ht="16.5" customHeight="1">
      <c r="B520" s="31"/>
      <c r="C520" s="183" t="s">
        <v>737</v>
      </c>
      <c r="D520" s="183" t="s">
        <v>479</v>
      </c>
      <c r="E520" s="184" t="s">
        <v>738</v>
      </c>
      <c r="F520" s="185" t="s">
        <v>739</v>
      </c>
      <c r="G520" s="186" t="s">
        <v>148</v>
      </c>
      <c r="H520" s="187">
        <v>51.78</v>
      </c>
      <c r="I520" s="188"/>
      <c r="J520" s="189">
        <f>ROUND(I520*H520,2)</f>
        <v>0</v>
      </c>
      <c r="K520" s="190"/>
      <c r="L520" s="191"/>
      <c r="M520" s="192" t="s">
        <v>1</v>
      </c>
      <c r="N520" s="193" t="s">
        <v>40</v>
      </c>
      <c r="P520" s="152">
        <f>O520*H520</f>
        <v>0</v>
      </c>
      <c r="Q520" s="152">
        <v>2.0000000000000001E-4</v>
      </c>
      <c r="R520" s="152">
        <f>Q520*H520</f>
        <v>1.0356000000000001E-2</v>
      </c>
      <c r="S520" s="152">
        <v>0</v>
      </c>
      <c r="T520" s="153">
        <f>S520*H520</f>
        <v>0</v>
      </c>
      <c r="AR520" s="154" t="s">
        <v>391</v>
      </c>
      <c r="AT520" s="154" t="s">
        <v>479</v>
      </c>
      <c r="AU520" s="154" t="s">
        <v>87</v>
      </c>
      <c r="AY520" s="16" t="s">
        <v>143</v>
      </c>
      <c r="BE520" s="155">
        <f>IF(N520="základná",J520,0)</f>
        <v>0</v>
      </c>
      <c r="BF520" s="155">
        <f>IF(N520="znížená",J520,0)</f>
        <v>0</v>
      </c>
      <c r="BG520" s="155">
        <f>IF(N520="zákl. prenesená",J520,0)</f>
        <v>0</v>
      </c>
      <c r="BH520" s="155">
        <f>IF(N520="zníž. prenesená",J520,0)</f>
        <v>0</v>
      </c>
      <c r="BI520" s="155">
        <f>IF(N520="nulová",J520,0)</f>
        <v>0</v>
      </c>
      <c r="BJ520" s="16" t="s">
        <v>87</v>
      </c>
      <c r="BK520" s="155">
        <f>ROUND(I520*H520,2)</f>
        <v>0</v>
      </c>
      <c r="BL520" s="16" t="s">
        <v>298</v>
      </c>
      <c r="BM520" s="154" t="s">
        <v>740</v>
      </c>
    </row>
    <row r="521" spans="2:65" s="13" customFormat="1" ht="12">
      <c r="B521" s="163"/>
      <c r="D521" s="157" t="s">
        <v>167</v>
      </c>
      <c r="F521" s="165" t="s">
        <v>741</v>
      </c>
      <c r="H521" s="166">
        <v>51.78</v>
      </c>
      <c r="I521" s="167"/>
      <c r="L521" s="163"/>
      <c r="M521" s="168"/>
      <c r="T521" s="169"/>
      <c r="AT521" s="164" t="s">
        <v>167</v>
      </c>
      <c r="AU521" s="164" t="s">
        <v>87</v>
      </c>
      <c r="AV521" s="13" t="s">
        <v>87</v>
      </c>
      <c r="AW521" s="13" t="s">
        <v>4</v>
      </c>
      <c r="AX521" s="13" t="s">
        <v>81</v>
      </c>
      <c r="AY521" s="164" t="s">
        <v>143</v>
      </c>
    </row>
    <row r="522" spans="2:65" s="1" customFormat="1" ht="24.25" customHeight="1">
      <c r="B522" s="31"/>
      <c r="C522" s="142" t="s">
        <v>742</v>
      </c>
      <c r="D522" s="142" t="s">
        <v>145</v>
      </c>
      <c r="E522" s="143" t="s">
        <v>743</v>
      </c>
      <c r="F522" s="144" t="s">
        <v>744</v>
      </c>
      <c r="G522" s="145" t="s">
        <v>148</v>
      </c>
      <c r="H522" s="146">
        <v>50.177999999999997</v>
      </c>
      <c r="I522" s="147"/>
      <c r="J522" s="148">
        <f>ROUND(I522*H522,2)</f>
        <v>0</v>
      </c>
      <c r="K522" s="149"/>
      <c r="L522" s="31"/>
      <c r="M522" s="150" t="s">
        <v>1</v>
      </c>
      <c r="N522" s="151" t="s">
        <v>40</v>
      </c>
      <c r="P522" s="152">
        <f>O522*H522</f>
        <v>0</v>
      </c>
      <c r="Q522" s="152">
        <v>0</v>
      </c>
      <c r="R522" s="152">
        <f>Q522*H522</f>
        <v>0</v>
      </c>
      <c r="S522" s="152">
        <v>0</v>
      </c>
      <c r="T522" s="153">
        <f>S522*H522</f>
        <v>0</v>
      </c>
      <c r="AR522" s="154" t="s">
        <v>298</v>
      </c>
      <c r="AT522" s="154" t="s">
        <v>145</v>
      </c>
      <c r="AU522" s="154" t="s">
        <v>87</v>
      </c>
      <c r="AY522" s="16" t="s">
        <v>143</v>
      </c>
      <c r="BE522" s="155">
        <f>IF(N522="základná",J522,0)</f>
        <v>0</v>
      </c>
      <c r="BF522" s="155">
        <f>IF(N522="znížená",J522,0)</f>
        <v>0</v>
      </c>
      <c r="BG522" s="155">
        <f>IF(N522="zákl. prenesená",J522,0)</f>
        <v>0</v>
      </c>
      <c r="BH522" s="155">
        <f>IF(N522="zníž. prenesená",J522,0)</f>
        <v>0</v>
      </c>
      <c r="BI522" s="155">
        <f>IF(N522="nulová",J522,0)</f>
        <v>0</v>
      </c>
      <c r="BJ522" s="16" t="s">
        <v>87</v>
      </c>
      <c r="BK522" s="155">
        <f>ROUND(I522*H522,2)</f>
        <v>0</v>
      </c>
      <c r="BL522" s="16" t="s">
        <v>298</v>
      </c>
      <c r="BM522" s="154" t="s">
        <v>745</v>
      </c>
    </row>
    <row r="523" spans="2:65" s="1" customFormat="1" ht="24.25" customHeight="1">
      <c r="B523" s="31"/>
      <c r="C523" s="183" t="s">
        <v>746</v>
      </c>
      <c r="D523" s="183" t="s">
        <v>479</v>
      </c>
      <c r="E523" s="184" t="s">
        <v>728</v>
      </c>
      <c r="F523" s="185" t="s">
        <v>729</v>
      </c>
      <c r="G523" s="186" t="s">
        <v>148</v>
      </c>
      <c r="H523" s="187">
        <v>57.704999999999998</v>
      </c>
      <c r="I523" s="188"/>
      <c r="J523" s="189">
        <f>ROUND(I523*H523,2)</f>
        <v>0</v>
      </c>
      <c r="K523" s="190"/>
      <c r="L523" s="191"/>
      <c r="M523" s="192" t="s">
        <v>1</v>
      </c>
      <c r="N523" s="193" t="s">
        <v>40</v>
      </c>
      <c r="P523" s="152">
        <f>O523*H523</f>
        <v>0</v>
      </c>
      <c r="Q523" s="152">
        <v>4.2500000000000003E-3</v>
      </c>
      <c r="R523" s="152">
        <f>Q523*H523</f>
        <v>0.24524625</v>
      </c>
      <c r="S523" s="152">
        <v>0</v>
      </c>
      <c r="T523" s="153">
        <f>S523*H523</f>
        <v>0</v>
      </c>
      <c r="AR523" s="154" t="s">
        <v>391</v>
      </c>
      <c r="AT523" s="154" t="s">
        <v>479</v>
      </c>
      <c r="AU523" s="154" t="s">
        <v>87</v>
      </c>
      <c r="AY523" s="16" t="s">
        <v>143</v>
      </c>
      <c r="BE523" s="155">
        <f>IF(N523="základná",J523,0)</f>
        <v>0</v>
      </c>
      <c r="BF523" s="155">
        <f>IF(N523="znížená",J523,0)</f>
        <v>0</v>
      </c>
      <c r="BG523" s="155">
        <f>IF(N523="zákl. prenesená",J523,0)</f>
        <v>0</v>
      </c>
      <c r="BH523" s="155">
        <f>IF(N523="zníž. prenesená",J523,0)</f>
        <v>0</v>
      </c>
      <c r="BI523" s="155">
        <f>IF(N523="nulová",J523,0)</f>
        <v>0</v>
      </c>
      <c r="BJ523" s="16" t="s">
        <v>87</v>
      </c>
      <c r="BK523" s="155">
        <f>ROUND(I523*H523,2)</f>
        <v>0</v>
      </c>
      <c r="BL523" s="16" t="s">
        <v>298</v>
      </c>
      <c r="BM523" s="154" t="s">
        <v>747</v>
      </c>
    </row>
    <row r="524" spans="2:65" s="13" customFormat="1" ht="12">
      <c r="B524" s="163"/>
      <c r="D524" s="157" t="s">
        <v>167</v>
      </c>
      <c r="F524" s="165" t="s">
        <v>748</v>
      </c>
      <c r="H524" s="166">
        <v>57.704999999999998</v>
      </c>
      <c r="I524" s="167"/>
      <c r="L524" s="163"/>
      <c r="M524" s="168"/>
      <c r="T524" s="169"/>
      <c r="AT524" s="164" t="s">
        <v>167</v>
      </c>
      <c r="AU524" s="164" t="s">
        <v>87</v>
      </c>
      <c r="AV524" s="13" t="s">
        <v>87</v>
      </c>
      <c r="AW524" s="13" t="s">
        <v>4</v>
      </c>
      <c r="AX524" s="13" t="s">
        <v>81</v>
      </c>
      <c r="AY524" s="164" t="s">
        <v>143</v>
      </c>
    </row>
    <row r="525" spans="2:65" s="1" customFormat="1" ht="24.25" customHeight="1">
      <c r="B525" s="31"/>
      <c r="C525" s="142" t="s">
        <v>749</v>
      </c>
      <c r="D525" s="142" t="s">
        <v>145</v>
      </c>
      <c r="E525" s="143" t="s">
        <v>750</v>
      </c>
      <c r="F525" s="144" t="s">
        <v>751</v>
      </c>
      <c r="G525" s="145" t="s">
        <v>148</v>
      </c>
      <c r="H525" s="146">
        <v>14.818</v>
      </c>
      <c r="I525" s="147"/>
      <c r="J525" s="148">
        <f>ROUND(I525*H525,2)</f>
        <v>0</v>
      </c>
      <c r="K525" s="149"/>
      <c r="L525" s="31"/>
      <c r="M525" s="150" t="s">
        <v>1</v>
      </c>
      <c r="N525" s="151" t="s">
        <v>40</v>
      </c>
      <c r="P525" s="152">
        <f>O525*H525</f>
        <v>0</v>
      </c>
      <c r="Q525" s="152">
        <v>0</v>
      </c>
      <c r="R525" s="152">
        <f>Q525*H525</f>
        <v>0</v>
      </c>
      <c r="S525" s="152">
        <v>0</v>
      </c>
      <c r="T525" s="153">
        <f>S525*H525</f>
        <v>0</v>
      </c>
      <c r="AR525" s="154" t="s">
        <v>298</v>
      </c>
      <c r="AT525" s="154" t="s">
        <v>145</v>
      </c>
      <c r="AU525" s="154" t="s">
        <v>87</v>
      </c>
      <c r="AY525" s="16" t="s">
        <v>143</v>
      </c>
      <c r="BE525" s="155">
        <f>IF(N525="základná",J525,0)</f>
        <v>0</v>
      </c>
      <c r="BF525" s="155">
        <f>IF(N525="znížená",J525,0)</f>
        <v>0</v>
      </c>
      <c r="BG525" s="155">
        <f>IF(N525="zákl. prenesená",J525,0)</f>
        <v>0</v>
      </c>
      <c r="BH525" s="155">
        <f>IF(N525="zníž. prenesená",J525,0)</f>
        <v>0</v>
      </c>
      <c r="BI525" s="155">
        <f>IF(N525="nulová",J525,0)</f>
        <v>0</v>
      </c>
      <c r="BJ525" s="16" t="s">
        <v>87</v>
      </c>
      <c r="BK525" s="155">
        <f>ROUND(I525*H525,2)</f>
        <v>0</v>
      </c>
      <c r="BL525" s="16" t="s">
        <v>298</v>
      </c>
      <c r="BM525" s="154" t="s">
        <v>752</v>
      </c>
    </row>
    <row r="526" spans="2:65" s="12" customFormat="1" ht="12">
      <c r="B526" s="156"/>
      <c r="D526" s="157" t="s">
        <v>167</v>
      </c>
      <c r="E526" s="158" t="s">
        <v>1</v>
      </c>
      <c r="F526" s="159" t="s">
        <v>168</v>
      </c>
      <c r="H526" s="158" t="s">
        <v>1</v>
      </c>
      <c r="I526" s="160"/>
      <c r="L526" s="156"/>
      <c r="M526" s="161"/>
      <c r="T526" s="162"/>
      <c r="AT526" s="158" t="s">
        <v>167</v>
      </c>
      <c r="AU526" s="158" t="s">
        <v>87</v>
      </c>
      <c r="AV526" s="12" t="s">
        <v>81</v>
      </c>
      <c r="AW526" s="12" t="s">
        <v>30</v>
      </c>
      <c r="AX526" s="12" t="s">
        <v>74</v>
      </c>
      <c r="AY526" s="158" t="s">
        <v>143</v>
      </c>
    </row>
    <row r="527" spans="2:65" s="13" customFormat="1" ht="12">
      <c r="B527" s="163"/>
      <c r="D527" s="157" t="s">
        <v>167</v>
      </c>
      <c r="E527" s="164" t="s">
        <v>1</v>
      </c>
      <c r="F527" s="165" t="s">
        <v>753</v>
      </c>
      <c r="H527" s="166">
        <v>14.818</v>
      </c>
      <c r="I527" s="167"/>
      <c r="L527" s="163"/>
      <c r="M527" s="168"/>
      <c r="T527" s="169"/>
      <c r="AT527" s="164" t="s">
        <v>167</v>
      </c>
      <c r="AU527" s="164" t="s">
        <v>87</v>
      </c>
      <c r="AV527" s="13" t="s">
        <v>87</v>
      </c>
      <c r="AW527" s="13" t="s">
        <v>30</v>
      </c>
      <c r="AX527" s="13" t="s">
        <v>74</v>
      </c>
      <c r="AY527" s="164" t="s">
        <v>143</v>
      </c>
    </row>
    <row r="528" spans="2:65" s="14" customFormat="1" ht="12">
      <c r="B528" s="170"/>
      <c r="D528" s="157" t="s">
        <v>167</v>
      </c>
      <c r="E528" s="171" t="s">
        <v>1</v>
      </c>
      <c r="F528" s="172" t="s">
        <v>170</v>
      </c>
      <c r="H528" s="173">
        <v>14.818</v>
      </c>
      <c r="I528" s="174"/>
      <c r="L528" s="170"/>
      <c r="M528" s="175"/>
      <c r="T528" s="176"/>
      <c r="AT528" s="171" t="s">
        <v>167</v>
      </c>
      <c r="AU528" s="171" t="s">
        <v>87</v>
      </c>
      <c r="AV528" s="14" t="s">
        <v>149</v>
      </c>
      <c r="AW528" s="14" t="s">
        <v>30</v>
      </c>
      <c r="AX528" s="14" t="s">
        <v>81</v>
      </c>
      <c r="AY528" s="171" t="s">
        <v>143</v>
      </c>
    </row>
    <row r="529" spans="2:65" s="1" customFormat="1" ht="24.25" customHeight="1">
      <c r="B529" s="31"/>
      <c r="C529" s="183" t="s">
        <v>696</v>
      </c>
      <c r="D529" s="183" t="s">
        <v>479</v>
      </c>
      <c r="E529" s="184" t="s">
        <v>754</v>
      </c>
      <c r="F529" s="185" t="s">
        <v>755</v>
      </c>
      <c r="G529" s="186" t="s">
        <v>756</v>
      </c>
      <c r="H529" s="187">
        <v>41.49</v>
      </c>
      <c r="I529" s="188"/>
      <c r="J529" s="189">
        <f>ROUND(I529*H529,2)</f>
        <v>0</v>
      </c>
      <c r="K529" s="190"/>
      <c r="L529" s="191"/>
      <c r="M529" s="192" t="s">
        <v>1</v>
      </c>
      <c r="N529" s="193" t="s">
        <v>40</v>
      </c>
      <c r="P529" s="152">
        <f>O529*H529</f>
        <v>0</v>
      </c>
      <c r="Q529" s="152">
        <v>1E-3</v>
      </c>
      <c r="R529" s="152">
        <f>Q529*H529</f>
        <v>4.1490000000000006E-2</v>
      </c>
      <c r="S529" s="152">
        <v>0</v>
      </c>
      <c r="T529" s="153">
        <f>S529*H529</f>
        <v>0</v>
      </c>
      <c r="AR529" s="154" t="s">
        <v>391</v>
      </c>
      <c r="AT529" s="154" t="s">
        <v>479</v>
      </c>
      <c r="AU529" s="154" t="s">
        <v>87</v>
      </c>
      <c r="AY529" s="16" t="s">
        <v>143</v>
      </c>
      <c r="BE529" s="155">
        <f>IF(N529="základná",J529,0)</f>
        <v>0</v>
      </c>
      <c r="BF529" s="155">
        <f>IF(N529="znížená",J529,0)</f>
        <v>0</v>
      </c>
      <c r="BG529" s="155">
        <f>IF(N529="zákl. prenesená",J529,0)</f>
        <v>0</v>
      </c>
      <c r="BH529" s="155">
        <f>IF(N529="zníž. prenesená",J529,0)</f>
        <v>0</v>
      </c>
      <c r="BI529" s="155">
        <f>IF(N529="nulová",J529,0)</f>
        <v>0</v>
      </c>
      <c r="BJ529" s="16" t="s">
        <v>87</v>
      </c>
      <c r="BK529" s="155">
        <f>ROUND(I529*H529,2)</f>
        <v>0</v>
      </c>
      <c r="BL529" s="16" t="s">
        <v>298</v>
      </c>
      <c r="BM529" s="154" t="s">
        <v>757</v>
      </c>
    </row>
    <row r="530" spans="2:65" s="1" customFormat="1" ht="24.25" customHeight="1">
      <c r="B530" s="31"/>
      <c r="C530" s="183" t="s">
        <v>758</v>
      </c>
      <c r="D530" s="183" t="s">
        <v>479</v>
      </c>
      <c r="E530" s="184" t="s">
        <v>759</v>
      </c>
      <c r="F530" s="185" t="s">
        <v>760</v>
      </c>
      <c r="G530" s="186" t="s">
        <v>558</v>
      </c>
      <c r="H530" s="187">
        <v>5.9269999999999996</v>
      </c>
      <c r="I530" s="188"/>
      <c r="J530" s="189">
        <f>ROUND(I530*H530,2)</f>
        <v>0</v>
      </c>
      <c r="K530" s="190"/>
      <c r="L530" s="191"/>
      <c r="M530" s="192" t="s">
        <v>1</v>
      </c>
      <c r="N530" s="193" t="s">
        <v>40</v>
      </c>
      <c r="P530" s="152">
        <f>O530*H530</f>
        <v>0</v>
      </c>
      <c r="Q530" s="152">
        <v>5.0000000000000002E-5</v>
      </c>
      <c r="R530" s="152">
        <f>Q530*H530</f>
        <v>2.9635000000000002E-4</v>
      </c>
      <c r="S530" s="152">
        <v>0</v>
      </c>
      <c r="T530" s="153">
        <f>S530*H530</f>
        <v>0</v>
      </c>
      <c r="AR530" s="154" t="s">
        <v>391</v>
      </c>
      <c r="AT530" s="154" t="s">
        <v>479</v>
      </c>
      <c r="AU530" s="154" t="s">
        <v>87</v>
      </c>
      <c r="AY530" s="16" t="s">
        <v>143</v>
      </c>
      <c r="BE530" s="155">
        <f>IF(N530="základná",J530,0)</f>
        <v>0</v>
      </c>
      <c r="BF530" s="155">
        <f>IF(N530="znížená",J530,0)</f>
        <v>0</v>
      </c>
      <c r="BG530" s="155">
        <f>IF(N530="zákl. prenesená",J530,0)</f>
        <v>0</v>
      </c>
      <c r="BH530" s="155">
        <f>IF(N530="zníž. prenesená",J530,0)</f>
        <v>0</v>
      </c>
      <c r="BI530" s="155">
        <f>IF(N530="nulová",J530,0)</f>
        <v>0</v>
      </c>
      <c r="BJ530" s="16" t="s">
        <v>87</v>
      </c>
      <c r="BK530" s="155">
        <f>ROUND(I530*H530,2)</f>
        <v>0</v>
      </c>
      <c r="BL530" s="16" t="s">
        <v>298</v>
      </c>
      <c r="BM530" s="154" t="s">
        <v>761</v>
      </c>
    </row>
    <row r="531" spans="2:65" s="1" customFormat="1" ht="24.25" customHeight="1">
      <c r="B531" s="31"/>
      <c r="C531" s="142" t="s">
        <v>762</v>
      </c>
      <c r="D531" s="142" t="s">
        <v>145</v>
      </c>
      <c r="E531" s="143" t="s">
        <v>763</v>
      </c>
      <c r="F531" s="144" t="s">
        <v>764</v>
      </c>
      <c r="G531" s="145" t="s">
        <v>216</v>
      </c>
      <c r="H531" s="177"/>
      <c r="I531" s="147"/>
      <c r="J531" s="148">
        <f>ROUND(I531*H531,2)</f>
        <v>0</v>
      </c>
      <c r="K531" s="149"/>
      <c r="L531" s="31"/>
      <c r="M531" s="150" t="s">
        <v>1</v>
      </c>
      <c r="N531" s="151" t="s">
        <v>40</v>
      </c>
      <c r="P531" s="152">
        <f>O531*H531</f>
        <v>0</v>
      </c>
      <c r="Q531" s="152">
        <v>0</v>
      </c>
      <c r="R531" s="152">
        <f>Q531*H531</f>
        <v>0</v>
      </c>
      <c r="S531" s="152">
        <v>0</v>
      </c>
      <c r="T531" s="153">
        <f>S531*H531</f>
        <v>0</v>
      </c>
      <c r="AR531" s="154" t="s">
        <v>298</v>
      </c>
      <c r="AT531" s="154" t="s">
        <v>145</v>
      </c>
      <c r="AU531" s="154" t="s">
        <v>87</v>
      </c>
      <c r="AY531" s="16" t="s">
        <v>143</v>
      </c>
      <c r="BE531" s="155">
        <f>IF(N531="základná",J531,0)</f>
        <v>0</v>
      </c>
      <c r="BF531" s="155">
        <f>IF(N531="znížená",J531,0)</f>
        <v>0</v>
      </c>
      <c r="BG531" s="155">
        <f>IF(N531="zákl. prenesená",J531,0)</f>
        <v>0</v>
      </c>
      <c r="BH531" s="155">
        <f>IF(N531="zníž. prenesená",J531,0)</f>
        <v>0</v>
      </c>
      <c r="BI531" s="155">
        <f>IF(N531="nulová",J531,0)</f>
        <v>0</v>
      </c>
      <c r="BJ531" s="16" t="s">
        <v>87</v>
      </c>
      <c r="BK531" s="155">
        <f>ROUND(I531*H531,2)</f>
        <v>0</v>
      </c>
      <c r="BL531" s="16" t="s">
        <v>298</v>
      </c>
      <c r="BM531" s="154" t="s">
        <v>765</v>
      </c>
    </row>
    <row r="532" spans="2:65" s="11" customFormat="1" ht="22.75" customHeight="1">
      <c r="B532" s="130"/>
      <c r="D532" s="131" t="s">
        <v>73</v>
      </c>
      <c r="E532" s="140" t="s">
        <v>766</v>
      </c>
      <c r="F532" s="140" t="s">
        <v>767</v>
      </c>
      <c r="I532" s="133"/>
      <c r="J532" s="141">
        <f>BK532</f>
        <v>0</v>
      </c>
      <c r="L532" s="130"/>
      <c r="M532" s="135"/>
      <c r="P532" s="136">
        <f>SUM(P533:P557)</f>
        <v>0</v>
      </c>
      <c r="R532" s="136">
        <f>SUM(R533:R557)</f>
        <v>6.5325220399999995E-2</v>
      </c>
      <c r="T532" s="137">
        <f>SUM(T533:T557)</f>
        <v>0</v>
      </c>
      <c r="AR532" s="131" t="s">
        <v>87</v>
      </c>
      <c r="AT532" s="138" t="s">
        <v>73</v>
      </c>
      <c r="AU532" s="138" t="s">
        <v>81</v>
      </c>
      <c r="AY532" s="131" t="s">
        <v>143</v>
      </c>
      <c r="BK532" s="139">
        <f>SUM(BK533:BK557)</f>
        <v>0</v>
      </c>
    </row>
    <row r="533" spans="2:65" s="1" customFormat="1" ht="37.75" customHeight="1">
      <c r="B533" s="31"/>
      <c r="C533" s="142" t="s">
        <v>768</v>
      </c>
      <c r="D533" s="142" t="s">
        <v>145</v>
      </c>
      <c r="E533" s="143" t="s">
        <v>769</v>
      </c>
      <c r="F533" s="144" t="s">
        <v>770</v>
      </c>
      <c r="G533" s="145" t="s">
        <v>148</v>
      </c>
      <c r="H533" s="146">
        <v>14.818</v>
      </c>
      <c r="I533" s="147"/>
      <c r="J533" s="148">
        <f>ROUND(I533*H533,2)</f>
        <v>0</v>
      </c>
      <c r="K533" s="149"/>
      <c r="L533" s="31"/>
      <c r="M533" s="150" t="s">
        <v>1</v>
      </c>
      <c r="N533" s="151" t="s">
        <v>40</v>
      </c>
      <c r="P533" s="152">
        <f>O533*H533</f>
        <v>0</v>
      </c>
      <c r="Q533" s="152">
        <v>0</v>
      </c>
      <c r="R533" s="152">
        <f>Q533*H533</f>
        <v>0</v>
      </c>
      <c r="S533" s="152">
        <v>0</v>
      </c>
      <c r="T533" s="153">
        <f>S533*H533</f>
        <v>0</v>
      </c>
      <c r="AR533" s="154" t="s">
        <v>298</v>
      </c>
      <c r="AT533" s="154" t="s">
        <v>145</v>
      </c>
      <c r="AU533" s="154" t="s">
        <v>87</v>
      </c>
      <c r="AY533" s="16" t="s">
        <v>143</v>
      </c>
      <c r="BE533" s="155">
        <f>IF(N533="základná",J533,0)</f>
        <v>0</v>
      </c>
      <c r="BF533" s="155">
        <f>IF(N533="znížená",J533,0)</f>
        <v>0</v>
      </c>
      <c r="BG533" s="155">
        <f>IF(N533="zákl. prenesená",J533,0)</f>
        <v>0</v>
      </c>
      <c r="BH533" s="155">
        <f>IF(N533="zníž. prenesená",J533,0)</f>
        <v>0</v>
      </c>
      <c r="BI533" s="155">
        <f>IF(N533="nulová",J533,0)</f>
        <v>0</v>
      </c>
      <c r="BJ533" s="16" t="s">
        <v>87</v>
      </c>
      <c r="BK533" s="155">
        <f>ROUND(I533*H533,2)</f>
        <v>0</v>
      </c>
      <c r="BL533" s="16" t="s">
        <v>298</v>
      </c>
      <c r="BM533" s="154" t="s">
        <v>771</v>
      </c>
    </row>
    <row r="534" spans="2:65" s="12" customFormat="1" ht="12">
      <c r="B534" s="156"/>
      <c r="D534" s="157" t="s">
        <v>167</v>
      </c>
      <c r="E534" s="158" t="s">
        <v>1</v>
      </c>
      <c r="F534" s="159" t="s">
        <v>168</v>
      </c>
      <c r="H534" s="158" t="s">
        <v>1</v>
      </c>
      <c r="I534" s="160"/>
      <c r="L534" s="156"/>
      <c r="M534" s="161"/>
      <c r="T534" s="162"/>
      <c r="AT534" s="158" t="s">
        <v>167</v>
      </c>
      <c r="AU534" s="158" t="s">
        <v>87</v>
      </c>
      <c r="AV534" s="12" t="s">
        <v>81</v>
      </c>
      <c r="AW534" s="12" t="s">
        <v>30</v>
      </c>
      <c r="AX534" s="12" t="s">
        <v>74</v>
      </c>
      <c r="AY534" s="158" t="s">
        <v>143</v>
      </c>
    </row>
    <row r="535" spans="2:65" s="13" customFormat="1" ht="12">
      <c r="B535" s="163"/>
      <c r="D535" s="157" t="s">
        <v>167</v>
      </c>
      <c r="E535" s="164" t="s">
        <v>1</v>
      </c>
      <c r="F535" s="165" t="s">
        <v>753</v>
      </c>
      <c r="H535" s="166">
        <v>14.818</v>
      </c>
      <c r="I535" s="167"/>
      <c r="L535" s="163"/>
      <c r="M535" s="168"/>
      <c r="T535" s="169"/>
      <c r="AT535" s="164" t="s">
        <v>167</v>
      </c>
      <c r="AU535" s="164" t="s">
        <v>87</v>
      </c>
      <c r="AV535" s="13" t="s">
        <v>87</v>
      </c>
      <c r="AW535" s="13" t="s">
        <v>30</v>
      </c>
      <c r="AX535" s="13" t="s">
        <v>74</v>
      </c>
      <c r="AY535" s="164" t="s">
        <v>143</v>
      </c>
    </row>
    <row r="536" spans="2:65" s="14" customFormat="1" ht="12">
      <c r="B536" s="170"/>
      <c r="D536" s="157" t="s">
        <v>167</v>
      </c>
      <c r="E536" s="171" t="s">
        <v>1</v>
      </c>
      <c r="F536" s="172" t="s">
        <v>170</v>
      </c>
      <c r="H536" s="173">
        <v>14.818</v>
      </c>
      <c r="I536" s="174"/>
      <c r="L536" s="170"/>
      <c r="M536" s="175"/>
      <c r="T536" s="176"/>
      <c r="AT536" s="171" t="s">
        <v>167</v>
      </c>
      <c r="AU536" s="171" t="s">
        <v>87</v>
      </c>
      <c r="AV536" s="14" t="s">
        <v>149</v>
      </c>
      <c r="AW536" s="14" t="s">
        <v>30</v>
      </c>
      <c r="AX536" s="14" t="s">
        <v>81</v>
      </c>
      <c r="AY536" s="171" t="s">
        <v>143</v>
      </c>
    </row>
    <row r="537" spans="2:65" s="1" customFormat="1" ht="37.75" customHeight="1">
      <c r="B537" s="31"/>
      <c r="C537" s="183" t="s">
        <v>772</v>
      </c>
      <c r="D537" s="183" t="s">
        <v>479</v>
      </c>
      <c r="E537" s="184" t="s">
        <v>773</v>
      </c>
      <c r="F537" s="185" t="s">
        <v>774</v>
      </c>
      <c r="G537" s="186" t="s">
        <v>148</v>
      </c>
      <c r="H537" s="187">
        <v>17.041</v>
      </c>
      <c r="I537" s="188"/>
      <c r="J537" s="189">
        <f>ROUND(I537*H537,2)</f>
        <v>0</v>
      </c>
      <c r="K537" s="190"/>
      <c r="L537" s="191"/>
      <c r="M537" s="192" t="s">
        <v>1</v>
      </c>
      <c r="N537" s="193" t="s">
        <v>40</v>
      </c>
      <c r="P537" s="152">
        <f>O537*H537</f>
        <v>0</v>
      </c>
      <c r="Q537" s="152">
        <v>1.9E-3</v>
      </c>
      <c r="R537" s="152">
        <f>Q537*H537</f>
        <v>3.2377900000000001E-2</v>
      </c>
      <c r="S537" s="152">
        <v>0</v>
      </c>
      <c r="T537" s="153">
        <f>S537*H537</f>
        <v>0</v>
      </c>
      <c r="AR537" s="154" t="s">
        <v>391</v>
      </c>
      <c r="AT537" s="154" t="s">
        <v>479</v>
      </c>
      <c r="AU537" s="154" t="s">
        <v>87</v>
      </c>
      <c r="AY537" s="16" t="s">
        <v>143</v>
      </c>
      <c r="BE537" s="155">
        <f>IF(N537="základná",J537,0)</f>
        <v>0</v>
      </c>
      <c r="BF537" s="155">
        <f>IF(N537="znížená",J537,0)</f>
        <v>0</v>
      </c>
      <c r="BG537" s="155">
        <f>IF(N537="zákl. prenesená",J537,0)</f>
        <v>0</v>
      </c>
      <c r="BH537" s="155">
        <f>IF(N537="zníž. prenesená",J537,0)</f>
        <v>0</v>
      </c>
      <c r="BI537" s="155">
        <f>IF(N537="nulová",J537,0)</f>
        <v>0</v>
      </c>
      <c r="BJ537" s="16" t="s">
        <v>87</v>
      </c>
      <c r="BK537" s="155">
        <f>ROUND(I537*H537,2)</f>
        <v>0</v>
      </c>
      <c r="BL537" s="16" t="s">
        <v>298</v>
      </c>
      <c r="BM537" s="154" t="s">
        <v>775</v>
      </c>
    </row>
    <row r="538" spans="2:65" s="1" customFormat="1" ht="16.5" customHeight="1">
      <c r="B538" s="31"/>
      <c r="C538" s="183" t="s">
        <v>776</v>
      </c>
      <c r="D538" s="183" t="s">
        <v>479</v>
      </c>
      <c r="E538" s="184" t="s">
        <v>777</v>
      </c>
      <c r="F538" s="185" t="s">
        <v>778</v>
      </c>
      <c r="G538" s="186" t="s">
        <v>196</v>
      </c>
      <c r="H538" s="187">
        <v>46.529000000000003</v>
      </c>
      <c r="I538" s="188"/>
      <c r="J538" s="189">
        <f>ROUND(I538*H538,2)</f>
        <v>0</v>
      </c>
      <c r="K538" s="190"/>
      <c r="L538" s="191"/>
      <c r="M538" s="192" t="s">
        <v>1</v>
      </c>
      <c r="N538" s="193" t="s">
        <v>40</v>
      </c>
      <c r="P538" s="152">
        <f>O538*H538</f>
        <v>0</v>
      </c>
      <c r="Q538" s="152">
        <v>1.4999999999999999E-4</v>
      </c>
      <c r="R538" s="152">
        <f>Q538*H538</f>
        <v>6.9793499999999996E-3</v>
      </c>
      <c r="S538" s="152">
        <v>0</v>
      </c>
      <c r="T538" s="153">
        <f>S538*H538</f>
        <v>0</v>
      </c>
      <c r="AR538" s="154" t="s">
        <v>391</v>
      </c>
      <c r="AT538" s="154" t="s">
        <v>479</v>
      </c>
      <c r="AU538" s="154" t="s">
        <v>87</v>
      </c>
      <c r="AY538" s="16" t="s">
        <v>143</v>
      </c>
      <c r="BE538" s="155">
        <f>IF(N538="základná",J538,0)</f>
        <v>0</v>
      </c>
      <c r="BF538" s="155">
        <f>IF(N538="znížená",J538,0)</f>
        <v>0</v>
      </c>
      <c r="BG538" s="155">
        <f>IF(N538="zákl. prenesená",J538,0)</f>
        <v>0</v>
      </c>
      <c r="BH538" s="155">
        <f>IF(N538="zníž. prenesená",J538,0)</f>
        <v>0</v>
      </c>
      <c r="BI538" s="155">
        <f>IF(N538="nulová",J538,0)</f>
        <v>0</v>
      </c>
      <c r="BJ538" s="16" t="s">
        <v>87</v>
      </c>
      <c r="BK538" s="155">
        <f>ROUND(I538*H538,2)</f>
        <v>0</v>
      </c>
      <c r="BL538" s="16" t="s">
        <v>298</v>
      </c>
      <c r="BM538" s="154" t="s">
        <v>779</v>
      </c>
    </row>
    <row r="539" spans="2:65" s="1" customFormat="1" ht="37.75" customHeight="1">
      <c r="B539" s="31"/>
      <c r="C539" s="142" t="s">
        <v>780</v>
      </c>
      <c r="D539" s="142" t="s">
        <v>145</v>
      </c>
      <c r="E539" s="143" t="s">
        <v>781</v>
      </c>
      <c r="F539" s="144" t="s">
        <v>782</v>
      </c>
      <c r="G539" s="145" t="s">
        <v>148</v>
      </c>
      <c r="H539" s="146">
        <v>2.4929999999999999</v>
      </c>
      <c r="I539" s="147"/>
      <c r="J539" s="148">
        <f>ROUND(I539*H539,2)</f>
        <v>0</v>
      </c>
      <c r="K539" s="149"/>
      <c r="L539" s="31"/>
      <c r="M539" s="150" t="s">
        <v>1</v>
      </c>
      <c r="N539" s="151" t="s">
        <v>40</v>
      </c>
      <c r="P539" s="152">
        <f>O539*H539</f>
        <v>0</v>
      </c>
      <c r="Q539" s="152">
        <v>4.6999999999999999E-4</v>
      </c>
      <c r="R539" s="152">
        <f>Q539*H539</f>
        <v>1.1717099999999999E-3</v>
      </c>
      <c r="S539" s="152">
        <v>0</v>
      </c>
      <c r="T539" s="153">
        <f>S539*H539</f>
        <v>0</v>
      </c>
      <c r="AR539" s="154" t="s">
        <v>298</v>
      </c>
      <c r="AT539" s="154" t="s">
        <v>145</v>
      </c>
      <c r="AU539" s="154" t="s">
        <v>87</v>
      </c>
      <c r="AY539" s="16" t="s">
        <v>143</v>
      </c>
      <c r="BE539" s="155">
        <f>IF(N539="základná",J539,0)</f>
        <v>0</v>
      </c>
      <c r="BF539" s="155">
        <f>IF(N539="znížená",J539,0)</f>
        <v>0</v>
      </c>
      <c r="BG539" s="155">
        <f>IF(N539="zákl. prenesená",J539,0)</f>
        <v>0</v>
      </c>
      <c r="BH539" s="155">
        <f>IF(N539="zníž. prenesená",J539,0)</f>
        <v>0</v>
      </c>
      <c r="BI539" s="155">
        <f>IF(N539="nulová",J539,0)</f>
        <v>0</v>
      </c>
      <c r="BJ539" s="16" t="s">
        <v>87</v>
      </c>
      <c r="BK539" s="155">
        <f>ROUND(I539*H539,2)</f>
        <v>0</v>
      </c>
      <c r="BL539" s="16" t="s">
        <v>298</v>
      </c>
      <c r="BM539" s="154" t="s">
        <v>783</v>
      </c>
    </row>
    <row r="540" spans="2:65" s="12" customFormat="1" ht="12">
      <c r="B540" s="156"/>
      <c r="D540" s="157" t="s">
        <v>167</v>
      </c>
      <c r="E540" s="158" t="s">
        <v>1</v>
      </c>
      <c r="F540" s="159" t="s">
        <v>168</v>
      </c>
      <c r="H540" s="158" t="s">
        <v>1</v>
      </c>
      <c r="I540" s="160"/>
      <c r="L540" s="156"/>
      <c r="M540" s="161"/>
      <c r="T540" s="162"/>
      <c r="AT540" s="158" t="s">
        <v>167</v>
      </c>
      <c r="AU540" s="158" t="s">
        <v>87</v>
      </c>
      <c r="AV540" s="12" t="s">
        <v>81</v>
      </c>
      <c r="AW540" s="12" t="s">
        <v>30</v>
      </c>
      <c r="AX540" s="12" t="s">
        <v>74</v>
      </c>
      <c r="AY540" s="158" t="s">
        <v>143</v>
      </c>
    </row>
    <row r="541" spans="2:65" s="13" customFormat="1" ht="12">
      <c r="B541" s="163"/>
      <c r="D541" s="157" t="s">
        <v>167</v>
      </c>
      <c r="E541" s="164" t="s">
        <v>1</v>
      </c>
      <c r="F541" s="165" t="s">
        <v>784</v>
      </c>
      <c r="H541" s="166">
        <v>2.4929999999999999</v>
      </c>
      <c r="I541" s="167"/>
      <c r="L541" s="163"/>
      <c r="M541" s="168"/>
      <c r="T541" s="169"/>
      <c r="AT541" s="164" t="s">
        <v>167</v>
      </c>
      <c r="AU541" s="164" t="s">
        <v>87</v>
      </c>
      <c r="AV541" s="13" t="s">
        <v>87</v>
      </c>
      <c r="AW541" s="13" t="s">
        <v>30</v>
      </c>
      <c r="AX541" s="13" t="s">
        <v>74</v>
      </c>
      <c r="AY541" s="164" t="s">
        <v>143</v>
      </c>
    </row>
    <row r="542" spans="2:65" s="14" customFormat="1" ht="12">
      <c r="B542" s="170"/>
      <c r="D542" s="157" t="s">
        <v>167</v>
      </c>
      <c r="E542" s="171" t="s">
        <v>1</v>
      </c>
      <c r="F542" s="172" t="s">
        <v>170</v>
      </c>
      <c r="H542" s="173">
        <v>2.4929999999999999</v>
      </c>
      <c r="I542" s="174"/>
      <c r="L542" s="170"/>
      <c r="M542" s="175"/>
      <c r="T542" s="176"/>
      <c r="AT542" s="171" t="s">
        <v>167</v>
      </c>
      <c r="AU542" s="171" t="s">
        <v>87</v>
      </c>
      <c r="AV542" s="14" t="s">
        <v>149</v>
      </c>
      <c r="AW542" s="14" t="s">
        <v>30</v>
      </c>
      <c r="AX542" s="14" t="s">
        <v>81</v>
      </c>
      <c r="AY542" s="171" t="s">
        <v>143</v>
      </c>
    </row>
    <row r="543" spans="2:65" s="1" customFormat="1" ht="37.75" customHeight="1">
      <c r="B543" s="31"/>
      <c r="C543" s="183" t="s">
        <v>785</v>
      </c>
      <c r="D543" s="183" t="s">
        <v>479</v>
      </c>
      <c r="E543" s="184" t="s">
        <v>773</v>
      </c>
      <c r="F543" s="185" t="s">
        <v>774</v>
      </c>
      <c r="G543" s="186" t="s">
        <v>148</v>
      </c>
      <c r="H543" s="187">
        <v>0.69599999999999995</v>
      </c>
      <c r="I543" s="188"/>
      <c r="J543" s="189">
        <f>ROUND(I543*H543,2)</f>
        <v>0</v>
      </c>
      <c r="K543" s="190"/>
      <c r="L543" s="191"/>
      <c r="M543" s="192" t="s">
        <v>1</v>
      </c>
      <c r="N543" s="193" t="s">
        <v>40</v>
      </c>
      <c r="P543" s="152">
        <f>O543*H543</f>
        <v>0</v>
      </c>
      <c r="Q543" s="152">
        <v>1.9E-3</v>
      </c>
      <c r="R543" s="152">
        <f>Q543*H543</f>
        <v>1.3223999999999998E-3</v>
      </c>
      <c r="S543" s="152">
        <v>0</v>
      </c>
      <c r="T543" s="153">
        <f>S543*H543</f>
        <v>0</v>
      </c>
      <c r="AR543" s="154" t="s">
        <v>391</v>
      </c>
      <c r="AT543" s="154" t="s">
        <v>479</v>
      </c>
      <c r="AU543" s="154" t="s">
        <v>87</v>
      </c>
      <c r="AY543" s="16" t="s">
        <v>143</v>
      </c>
      <c r="BE543" s="155">
        <f>IF(N543="základná",J543,0)</f>
        <v>0</v>
      </c>
      <c r="BF543" s="155">
        <f>IF(N543="znížená",J543,0)</f>
        <v>0</v>
      </c>
      <c r="BG543" s="155">
        <f>IF(N543="zákl. prenesená",J543,0)</f>
        <v>0</v>
      </c>
      <c r="BH543" s="155">
        <f>IF(N543="zníž. prenesená",J543,0)</f>
        <v>0</v>
      </c>
      <c r="BI543" s="155">
        <f>IF(N543="nulová",J543,0)</f>
        <v>0</v>
      </c>
      <c r="BJ543" s="16" t="s">
        <v>87</v>
      </c>
      <c r="BK543" s="155">
        <f>ROUND(I543*H543,2)</f>
        <v>0</v>
      </c>
      <c r="BL543" s="16" t="s">
        <v>298</v>
      </c>
      <c r="BM543" s="154" t="s">
        <v>786</v>
      </c>
    </row>
    <row r="544" spans="2:65" s="1" customFormat="1" ht="37.75" customHeight="1">
      <c r="B544" s="31"/>
      <c r="C544" s="142" t="s">
        <v>787</v>
      </c>
      <c r="D544" s="142" t="s">
        <v>145</v>
      </c>
      <c r="E544" s="143" t="s">
        <v>788</v>
      </c>
      <c r="F544" s="144" t="s">
        <v>789</v>
      </c>
      <c r="G544" s="145" t="s">
        <v>558</v>
      </c>
      <c r="H544" s="146">
        <v>11.87</v>
      </c>
      <c r="I544" s="147"/>
      <c r="J544" s="148">
        <f>ROUND(I544*H544,2)</f>
        <v>0</v>
      </c>
      <c r="K544" s="149"/>
      <c r="L544" s="31"/>
      <c r="M544" s="150" t="s">
        <v>1</v>
      </c>
      <c r="N544" s="151" t="s">
        <v>40</v>
      </c>
      <c r="P544" s="152">
        <f>O544*H544</f>
        <v>0</v>
      </c>
      <c r="Q544" s="152">
        <v>4.4000000000000002E-4</v>
      </c>
      <c r="R544" s="152">
        <f>Q544*H544</f>
        <v>5.2227999999999997E-3</v>
      </c>
      <c r="S544" s="152">
        <v>0</v>
      </c>
      <c r="T544" s="153">
        <f>S544*H544</f>
        <v>0</v>
      </c>
      <c r="AR544" s="154" t="s">
        <v>298</v>
      </c>
      <c r="AT544" s="154" t="s">
        <v>145</v>
      </c>
      <c r="AU544" s="154" t="s">
        <v>87</v>
      </c>
      <c r="AY544" s="16" t="s">
        <v>143</v>
      </c>
      <c r="BE544" s="155">
        <f>IF(N544="základná",J544,0)</f>
        <v>0</v>
      </c>
      <c r="BF544" s="155">
        <f>IF(N544="znížená",J544,0)</f>
        <v>0</v>
      </c>
      <c r="BG544" s="155">
        <f>IF(N544="zákl. prenesená",J544,0)</f>
        <v>0</v>
      </c>
      <c r="BH544" s="155">
        <f>IF(N544="zníž. prenesená",J544,0)</f>
        <v>0</v>
      </c>
      <c r="BI544" s="155">
        <f>IF(N544="nulová",J544,0)</f>
        <v>0</v>
      </c>
      <c r="BJ544" s="16" t="s">
        <v>87</v>
      </c>
      <c r="BK544" s="155">
        <f>ROUND(I544*H544,2)</f>
        <v>0</v>
      </c>
      <c r="BL544" s="16" t="s">
        <v>298</v>
      </c>
      <c r="BM544" s="154" t="s">
        <v>790</v>
      </c>
    </row>
    <row r="545" spans="2:65" s="12" customFormat="1" ht="12">
      <c r="B545" s="156"/>
      <c r="D545" s="157" t="s">
        <v>167</v>
      </c>
      <c r="E545" s="158" t="s">
        <v>1</v>
      </c>
      <c r="F545" s="159" t="s">
        <v>168</v>
      </c>
      <c r="H545" s="158" t="s">
        <v>1</v>
      </c>
      <c r="I545" s="160"/>
      <c r="L545" s="156"/>
      <c r="M545" s="161"/>
      <c r="T545" s="162"/>
      <c r="AT545" s="158" t="s">
        <v>167</v>
      </c>
      <c r="AU545" s="158" t="s">
        <v>87</v>
      </c>
      <c r="AV545" s="12" t="s">
        <v>81</v>
      </c>
      <c r="AW545" s="12" t="s">
        <v>30</v>
      </c>
      <c r="AX545" s="12" t="s">
        <v>74</v>
      </c>
      <c r="AY545" s="158" t="s">
        <v>143</v>
      </c>
    </row>
    <row r="546" spans="2:65" s="13" customFormat="1" ht="12">
      <c r="B546" s="163"/>
      <c r="D546" s="157" t="s">
        <v>167</v>
      </c>
      <c r="E546" s="164" t="s">
        <v>1</v>
      </c>
      <c r="F546" s="165" t="s">
        <v>791</v>
      </c>
      <c r="H546" s="166">
        <v>11.87</v>
      </c>
      <c r="I546" s="167"/>
      <c r="L546" s="163"/>
      <c r="M546" s="168"/>
      <c r="T546" s="169"/>
      <c r="AT546" s="164" t="s">
        <v>167</v>
      </c>
      <c r="AU546" s="164" t="s">
        <v>87</v>
      </c>
      <c r="AV546" s="13" t="s">
        <v>87</v>
      </c>
      <c r="AW546" s="13" t="s">
        <v>30</v>
      </c>
      <c r="AX546" s="13" t="s">
        <v>74</v>
      </c>
      <c r="AY546" s="164" t="s">
        <v>143</v>
      </c>
    </row>
    <row r="547" spans="2:65" s="14" customFormat="1" ht="12">
      <c r="B547" s="170"/>
      <c r="D547" s="157" t="s">
        <v>167</v>
      </c>
      <c r="E547" s="171" t="s">
        <v>1</v>
      </c>
      <c r="F547" s="172" t="s">
        <v>170</v>
      </c>
      <c r="H547" s="173">
        <v>11.87</v>
      </c>
      <c r="I547" s="174"/>
      <c r="L547" s="170"/>
      <c r="M547" s="175"/>
      <c r="T547" s="176"/>
      <c r="AT547" s="171" t="s">
        <v>167</v>
      </c>
      <c r="AU547" s="171" t="s">
        <v>87</v>
      </c>
      <c r="AV547" s="14" t="s">
        <v>149</v>
      </c>
      <c r="AW547" s="14" t="s">
        <v>30</v>
      </c>
      <c r="AX547" s="14" t="s">
        <v>81</v>
      </c>
      <c r="AY547" s="171" t="s">
        <v>143</v>
      </c>
    </row>
    <row r="548" spans="2:65" s="1" customFormat="1" ht="33" customHeight="1">
      <c r="B548" s="31"/>
      <c r="C548" s="142" t="s">
        <v>792</v>
      </c>
      <c r="D548" s="142" t="s">
        <v>145</v>
      </c>
      <c r="E548" s="143" t="s">
        <v>793</v>
      </c>
      <c r="F548" s="144" t="s">
        <v>794</v>
      </c>
      <c r="G548" s="145" t="s">
        <v>558</v>
      </c>
      <c r="H548" s="146">
        <v>11.87</v>
      </c>
      <c r="I548" s="147"/>
      <c r="J548" s="148">
        <f>ROUND(I548*H548,2)</f>
        <v>0</v>
      </c>
      <c r="K548" s="149"/>
      <c r="L548" s="31"/>
      <c r="M548" s="150" t="s">
        <v>1</v>
      </c>
      <c r="N548" s="151" t="s">
        <v>40</v>
      </c>
      <c r="P548" s="152">
        <f>O548*H548</f>
        <v>0</v>
      </c>
      <c r="Q548" s="152">
        <v>2.9725999999999998E-4</v>
      </c>
      <c r="R548" s="152">
        <f>Q548*H548</f>
        <v>3.5284761999999996E-3</v>
      </c>
      <c r="S548" s="152">
        <v>0</v>
      </c>
      <c r="T548" s="153">
        <f>S548*H548</f>
        <v>0</v>
      </c>
      <c r="AR548" s="154" t="s">
        <v>298</v>
      </c>
      <c r="AT548" s="154" t="s">
        <v>145</v>
      </c>
      <c r="AU548" s="154" t="s">
        <v>87</v>
      </c>
      <c r="AY548" s="16" t="s">
        <v>143</v>
      </c>
      <c r="BE548" s="155">
        <f>IF(N548="základná",J548,0)</f>
        <v>0</v>
      </c>
      <c r="BF548" s="155">
        <f>IF(N548="znížená",J548,0)</f>
        <v>0</v>
      </c>
      <c r="BG548" s="155">
        <f>IF(N548="zákl. prenesená",J548,0)</f>
        <v>0</v>
      </c>
      <c r="BH548" s="155">
        <f>IF(N548="zníž. prenesená",J548,0)</f>
        <v>0</v>
      </c>
      <c r="BI548" s="155">
        <f>IF(N548="nulová",J548,0)</f>
        <v>0</v>
      </c>
      <c r="BJ548" s="16" t="s">
        <v>87</v>
      </c>
      <c r="BK548" s="155">
        <f>ROUND(I548*H548,2)</f>
        <v>0</v>
      </c>
      <c r="BL548" s="16" t="s">
        <v>298</v>
      </c>
      <c r="BM548" s="154" t="s">
        <v>795</v>
      </c>
    </row>
    <row r="549" spans="2:65" s="1" customFormat="1" ht="37.75" customHeight="1">
      <c r="B549" s="31"/>
      <c r="C549" s="142" t="s">
        <v>796</v>
      </c>
      <c r="D549" s="142" t="s">
        <v>145</v>
      </c>
      <c r="E549" s="143" t="s">
        <v>797</v>
      </c>
      <c r="F549" s="144" t="s">
        <v>798</v>
      </c>
      <c r="G549" s="145" t="s">
        <v>558</v>
      </c>
      <c r="H549" s="146">
        <v>8.82</v>
      </c>
      <c r="I549" s="147"/>
      <c r="J549" s="148">
        <f>ROUND(I549*H549,2)</f>
        <v>0</v>
      </c>
      <c r="K549" s="149"/>
      <c r="L549" s="31"/>
      <c r="M549" s="150" t="s">
        <v>1</v>
      </c>
      <c r="N549" s="151" t="s">
        <v>40</v>
      </c>
      <c r="P549" s="152">
        <f>O549*H549</f>
        <v>0</v>
      </c>
      <c r="Q549" s="152">
        <v>1.2828099999999999E-3</v>
      </c>
      <c r="R549" s="152">
        <f>Q549*H549</f>
        <v>1.1314384199999999E-2</v>
      </c>
      <c r="S549" s="152">
        <v>0</v>
      </c>
      <c r="T549" s="153">
        <f>S549*H549</f>
        <v>0</v>
      </c>
      <c r="AR549" s="154" t="s">
        <v>298</v>
      </c>
      <c r="AT549" s="154" t="s">
        <v>145</v>
      </c>
      <c r="AU549" s="154" t="s">
        <v>87</v>
      </c>
      <c r="AY549" s="16" t="s">
        <v>143</v>
      </c>
      <c r="BE549" s="155">
        <f>IF(N549="základná",J549,0)</f>
        <v>0</v>
      </c>
      <c r="BF549" s="155">
        <f>IF(N549="znížená",J549,0)</f>
        <v>0</v>
      </c>
      <c r="BG549" s="155">
        <f>IF(N549="zákl. prenesená",J549,0)</f>
        <v>0</v>
      </c>
      <c r="BH549" s="155">
        <f>IF(N549="zníž. prenesená",J549,0)</f>
        <v>0</v>
      </c>
      <c r="BI549" s="155">
        <f>IF(N549="nulová",J549,0)</f>
        <v>0</v>
      </c>
      <c r="BJ549" s="16" t="s">
        <v>87</v>
      </c>
      <c r="BK549" s="155">
        <f>ROUND(I549*H549,2)</f>
        <v>0</v>
      </c>
      <c r="BL549" s="16" t="s">
        <v>298</v>
      </c>
      <c r="BM549" s="154" t="s">
        <v>799</v>
      </c>
    </row>
    <row r="550" spans="2:65" s="1" customFormat="1" ht="24.25" customHeight="1">
      <c r="B550" s="31"/>
      <c r="C550" s="142" t="s">
        <v>800</v>
      </c>
      <c r="D550" s="142" t="s">
        <v>145</v>
      </c>
      <c r="E550" s="143" t="s">
        <v>801</v>
      </c>
      <c r="F550" s="144" t="s">
        <v>802</v>
      </c>
      <c r="G550" s="145" t="s">
        <v>148</v>
      </c>
      <c r="H550" s="146">
        <v>14.818</v>
      </c>
      <c r="I550" s="147"/>
      <c r="J550" s="148">
        <f>ROUND(I550*H550,2)</f>
        <v>0</v>
      </c>
      <c r="K550" s="149"/>
      <c r="L550" s="31"/>
      <c r="M550" s="150" t="s">
        <v>1</v>
      </c>
      <c r="N550" s="151" t="s">
        <v>40</v>
      </c>
      <c r="P550" s="152">
        <f>O550*H550</f>
        <v>0</v>
      </c>
      <c r="Q550" s="152">
        <v>0</v>
      </c>
      <c r="R550" s="152">
        <f>Q550*H550</f>
        <v>0</v>
      </c>
      <c r="S550" s="152">
        <v>0</v>
      </c>
      <c r="T550" s="153">
        <f>S550*H550</f>
        <v>0</v>
      </c>
      <c r="AR550" s="154" t="s">
        <v>298</v>
      </c>
      <c r="AT550" s="154" t="s">
        <v>145</v>
      </c>
      <c r="AU550" s="154" t="s">
        <v>87</v>
      </c>
      <c r="AY550" s="16" t="s">
        <v>143</v>
      </c>
      <c r="BE550" s="155">
        <f>IF(N550="základná",J550,0)</f>
        <v>0</v>
      </c>
      <c r="BF550" s="155">
        <f>IF(N550="znížená",J550,0)</f>
        <v>0</v>
      </c>
      <c r="BG550" s="155">
        <f>IF(N550="zákl. prenesená",J550,0)</f>
        <v>0</v>
      </c>
      <c r="BH550" s="155">
        <f>IF(N550="zníž. prenesená",J550,0)</f>
        <v>0</v>
      </c>
      <c r="BI550" s="155">
        <f>IF(N550="nulová",J550,0)</f>
        <v>0</v>
      </c>
      <c r="BJ550" s="16" t="s">
        <v>87</v>
      </c>
      <c r="BK550" s="155">
        <f>ROUND(I550*H550,2)</f>
        <v>0</v>
      </c>
      <c r="BL550" s="16" t="s">
        <v>298</v>
      </c>
      <c r="BM550" s="154" t="s">
        <v>803</v>
      </c>
    </row>
    <row r="551" spans="2:65" s="12" customFormat="1" ht="12">
      <c r="B551" s="156"/>
      <c r="D551" s="157" t="s">
        <v>167</v>
      </c>
      <c r="E551" s="158" t="s">
        <v>1</v>
      </c>
      <c r="F551" s="159" t="s">
        <v>168</v>
      </c>
      <c r="H551" s="158" t="s">
        <v>1</v>
      </c>
      <c r="I551" s="160"/>
      <c r="L551" s="156"/>
      <c r="M551" s="161"/>
      <c r="T551" s="162"/>
      <c r="AT551" s="158" t="s">
        <v>167</v>
      </c>
      <c r="AU551" s="158" t="s">
        <v>87</v>
      </c>
      <c r="AV551" s="12" t="s">
        <v>81</v>
      </c>
      <c r="AW551" s="12" t="s">
        <v>30</v>
      </c>
      <c r="AX551" s="12" t="s">
        <v>74</v>
      </c>
      <c r="AY551" s="158" t="s">
        <v>143</v>
      </c>
    </row>
    <row r="552" spans="2:65" s="13" customFormat="1" ht="12">
      <c r="B552" s="163"/>
      <c r="D552" s="157" t="s">
        <v>167</v>
      </c>
      <c r="E552" s="164" t="s">
        <v>1</v>
      </c>
      <c r="F552" s="165" t="s">
        <v>753</v>
      </c>
      <c r="H552" s="166">
        <v>14.818</v>
      </c>
      <c r="I552" s="167"/>
      <c r="L552" s="163"/>
      <c r="M552" s="168"/>
      <c r="T552" s="169"/>
      <c r="AT552" s="164" t="s">
        <v>167</v>
      </c>
      <c r="AU552" s="164" t="s">
        <v>87</v>
      </c>
      <c r="AV552" s="13" t="s">
        <v>87</v>
      </c>
      <c r="AW552" s="13" t="s">
        <v>30</v>
      </c>
      <c r="AX552" s="13" t="s">
        <v>74</v>
      </c>
      <c r="AY552" s="164" t="s">
        <v>143</v>
      </c>
    </row>
    <row r="553" spans="2:65" s="14" customFormat="1" ht="12">
      <c r="B553" s="170"/>
      <c r="D553" s="157" t="s">
        <v>167</v>
      </c>
      <c r="E553" s="171" t="s">
        <v>1</v>
      </c>
      <c r="F553" s="172" t="s">
        <v>170</v>
      </c>
      <c r="H553" s="173">
        <v>14.818</v>
      </c>
      <c r="I553" s="174"/>
      <c r="L553" s="170"/>
      <c r="M553" s="175"/>
      <c r="T553" s="176"/>
      <c r="AT553" s="171" t="s">
        <v>167</v>
      </c>
      <c r="AU553" s="171" t="s">
        <v>87</v>
      </c>
      <c r="AV553" s="14" t="s">
        <v>149</v>
      </c>
      <c r="AW553" s="14" t="s">
        <v>30</v>
      </c>
      <c r="AX553" s="14" t="s">
        <v>81</v>
      </c>
      <c r="AY553" s="171" t="s">
        <v>143</v>
      </c>
    </row>
    <row r="554" spans="2:65" s="1" customFormat="1" ht="44.25" customHeight="1">
      <c r="B554" s="31"/>
      <c r="C554" s="183" t="s">
        <v>804</v>
      </c>
      <c r="D554" s="183" t="s">
        <v>479</v>
      </c>
      <c r="E554" s="184" t="s">
        <v>805</v>
      </c>
      <c r="F554" s="185" t="s">
        <v>806</v>
      </c>
      <c r="G554" s="186" t="s">
        <v>148</v>
      </c>
      <c r="H554" s="187">
        <v>17.041</v>
      </c>
      <c r="I554" s="188"/>
      <c r="J554" s="189">
        <f>ROUND(I554*H554,2)</f>
        <v>0</v>
      </c>
      <c r="K554" s="190"/>
      <c r="L554" s="191"/>
      <c r="M554" s="192" t="s">
        <v>1</v>
      </c>
      <c r="N554" s="193" t="s">
        <v>40</v>
      </c>
      <c r="P554" s="152">
        <f>O554*H554</f>
        <v>0</v>
      </c>
      <c r="Q554" s="152">
        <v>2.0000000000000001E-4</v>
      </c>
      <c r="R554" s="152">
        <f>Q554*H554</f>
        <v>3.4082000000000001E-3</v>
      </c>
      <c r="S554" s="152">
        <v>0</v>
      </c>
      <c r="T554" s="153">
        <f>S554*H554</f>
        <v>0</v>
      </c>
      <c r="AR554" s="154" t="s">
        <v>391</v>
      </c>
      <c r="AT554" s="154" t="s">
        <v>479</v>
      </c>
      <c r="AU554" s="154" t="s">
        <v>87</v>
      </c>
      <c r="AY554" s="16" t="s">
        <v>143</v>
      </c>
      <c r="BE554" s="155">
        <f>IF(N554="základná",J554,0)</f>
        <v>0</v>
      </c>
      <c r="BF554" s="155">
        <f>IF(N554="znížená",J554,0)</f>
        <v>0</v>
      </c>
      <c r="BG554" s="155">
        <f>IF(N554="zákl. prenesená",J554,0)</f>
        <v>0</v>
      </c>
      <c r="BH554" s="155">
        <f>IF(N554="zníž. prenesená",J554,0)</f>
        <v>0</v>
      </c>
      <c r="BI554" s="155">
        <f>IF(N554="nulová",J554,0)</f>
        <v>0</v>
      </c>
      <c r="BJ554" s="16" t="s">
        <v>87</v>
      </c>
      <c r="BK554" s="155">
        <f>ROUND(I554*H554,2)</f>
        <v>0</v>
      </c>
      <c r="BL554" s="16" t="s">
        <v>298</v>
      </c>
      <c r="BM554" s="154" t="s">
        <v>807</v>
      </c>
    </row>
    <row r="555" spans="2:65" s="1" customFormat="1" ht="48">
      <c r="B555" s="31"/>
      <c r="D555" s="157" t="s">
        <v>808</v>
      </c>
      <c r="F555" s="194" t="s">
        <v>809</v>
      </c>
      <c r="I555" s="195"/>
      <c r="L555" s="31"/>
      <c r="M555" s="196"/>
      <c r="T555" s="58"/>
      <c r="AT555" s="16" t="s">
        <v>808</v>
      </c>
      <c r="AU555" s="16" t="s">
        <v>87</v>
      </c>
    </row>
    <row r="556" spans="2:65" s="13" customFormat="1" ht="12">
      <c r="B556" s="163"/>
      <c r="D556" s="157" t="s">
        <v>167</v>
      </c>
      <c r="F556" s="165" t="s">
        <v>810</v>
      </c>
      <c r="H556" s="166">
        <v>17.041</v>
      </c>
      <c r="I556" s="167"/>
      <c r="L556" s="163"/>
      <c r="M556" s="168"/>
      <c r="T556" s="169"/>
      <c r="AT556" s="164" t="s">
        <v>167</v>
      </c>
      <c r="AU556" s="164" t="s">
        <v>87</v>
      </c>
      <c r="AV556" s="13" t="s">
        <v>87</v>
      </c>
      <c r="AW556" s="13" t="s">
        <v>4</v>
      </c>
      <c r="AX556" s="13" t="s">
        <v>81</v>
      </c>
      <c r="AY556" s="164" t="s">
        <v>143</v>
      </c>
    </row>
    <row r="557" spans="2:65" s="1" customFormat="1" ht="24.25" customHeight="1">
      <c r="B557" s="31"/>
      <c r="C557" s="142" t="s">
        <v>811</v>
      </c>
      <c r="D557" s="142" t="s">
        <v>145</v>
      </c>
      <c r="E557" s="143" t="s">
        <v>812</v>
      </c>
      <c r="F557" s="144" t="s">
        <v>813</v>
      </c>
      <c r="G557" s="145" t="s">
        <v>216</v>
      </c>
      <c r="H557" s="177"/>
      <c r="I557" s="147"/>
      <c r="J557" s="148">
        <f>ROUND(I557*H557,2)</f>
        <v>0</v>
      </c>
      <c r="K557" s="149"/>
      <c r="L557" s="31"/>
      <c r="M557" s="150" t="s">
        <v>1</v>
      </c>
      <c r="N557" s="151" t="s">
        <v>40</v>
      </c>
      <c r="P557" s="152">
        <f>O557*H557</f>
        <v>0</v>
      </c>
      <c r="Q557" s="152">
        <v>0</v>
      </c>
      <c r="R557" s="152">
        <f>Q557*H557</f>
        <v>0</v>
      </c>
      <c r="S557" s="152">
        <v>0</v>
      </c>
      <c r="T557" s="153">
        <f>S557*H557</f>
        <v>0</v>
      </c>
      <c r="AR557" s="154" t="s">
        <v>298</v>
      </c>
      <c r="AT557" s="154" t="s">
        <v>145</v>
      </c>
      <c r="AU557" s="154" t="s">
        <v>87</v>
      </c>
      <c r="AY557" s="16" t="s">
        <v>143</v>
      </c>
      <c r="BE557" s="155">
        <f>IF(N557="základná",J557,0)</f>
        <v>0</v>
      </c>
      <c r="BF557" s="155">
        <f>IF(N557="znížená",J557,0)</f>
        <v>0</v>
      </c>
      <c r="BG557" s="155">
        <f>IF(N557="zákl. prenesená",J557,0)</f>
        <v>0</v>
      </c>
      <c r="BH557" s="155">
        <f>IF(N557="zníž. prenesená",J557,0)</f>
        <v>0</v>
      </c>
      <c r="BI557" s="155">
        <f>IF(N557="nulová",J557,0)</f>
        <v>0</v>
      </c>
      <c r="BJ557" s="16" t="s">
        <v>87</v>
      </c>
      <c r="BK557" s="155">
        <f>ROUND(I557*H557,2)</f>
        <v>0</v>
      </c>
      <c r="BL557" s="16" t="s">
        <v>298</v>
      </c>
      <c r="BM557" s="154" t="s">
        <v>814</v>
      </c>
    </row>
    <row r="558" spans="2:65" s="11" customFormat="1" ht="22.75" customHeight="1">
      <c r="B558" s="130"/>
      <c r="D558" s="131" t="s">
        <v>73</v>
      </c>
      <c r="E558" s="140" t="s">
        <v>815</v>
      </c>
      <c r="F558" s="140" t="s">
        <v>816</v>
      </c>
      <c r="I558" s="133"/>
      <c r="J558" s="141">
        <f>BK558</f>
        <v>0</v>
      </c>
      <c r="L558" s="130"/>
      <c r="M558" s="135"/>
      <c r="P558" s="136">
        <f>SUM(P559:P591)</f>
        <v>0</v>
      </c>
      <c r="R558" s="136">
        <f>SUM(R559:R591)</f>
        <v>4.6910613000000003</v>
      </c>
      <c r="T558" s="137">
        <f>SUM(T559:T591)</f>
        <v>0</v>
      </c>
      <c r="AR558" s="131" t="s">
        <v>87</v>
      </c>
      <c r="AT558" s="138" t="s">
        <v>73</v>
      </c>
      <c r="AU558" s="138" t="s">
        <v>81</v>
      </c>
      <c r="AY558" s="131" t="s">
        <v>143</v>
      </c>
      <c r="BK558" s="139">
        <f>SUM(BK559:BK591)</f>
        <v>0</v>
      </c>
    </row>
    <row r="559" spans="2:65" s="1" customFormat="1" ht="24.25" customHeight="1">
      <c r="B559" s="31"/>
      <c r="C559" s="142" t="s">
        <v>817</v>
      </c>
      <c r="D559" s="142" t="s">
        <v>145</v>
      </c>
      <c r="E559" s="143" t="s">
        <v>818</v>
      </c>
      <c r="F559" s="144" t="s">
        <v>819</v>
      </c>
      <c r="G559" s="145" t="s">
        <v>148</v>
      </c>
      <c r="H559" s="146">
        <v>60.822000000000003</v>
      </c>
      <c r="I559" s="147"/>
      <c r="J559" s="148">
        <f>ROUND(I559*H559,2)</f>
        <v>0</v>
      </c>
      <c r="K559" s="149"/>
      <c r="L559" s="31"/>
      <c r="M559" s="150" t="s">
        <v>1</v>
      </c>
      <c r="N559" s="151" t="s">
        <v>40</v>
      </c>
      <c r="P559" s="152">
        <f>O559*H559</f>
        <v>0</v>
      </c>
      <c r="Q559" s="152">
        <v>0</v>
      </c>
      <c r="R559" s="152">
        <f>Q559*H559</f>
        <v>0</v>
      </c>
      <c r="S559" s="152">
        <v>0</v>
      </c>
      <c r="T559" s="153">
        <f>S559*H559</f>
        <v>0</v>
      </c>
      <c r="AR559" s="154" t="s">
        <v>298</v>
      </c>
      <c r="AT559" s="154" t="s">
        <v>145</v>
      </c>
      <c r="AU559" s="154" t="s">
        <v>87</v>
      </c>
      <c r="AY559" s="16" t="s">
        <v>143</v>
      </c>
      <c r="BE559" s="155">
        <f>IF(N559="základná",J559,0)</f>
        <v>0</v>
      </c>
      <c r="BF559" s="155">
        <f>IF(N559="znížená",J559,0)</f>
        <v>0</v>
      </c>
      <c r="BG559" s="155">
        <f>IF(N559="zákl. prenesená",J559,0)</f>
        <v>0</v>
      </c>
      <c r="BH559" s="155">
        <f>IF(N559="zníž. prenesená",J559,0)</f>
        <v>0</v>
      </c>
      <c r="BI559" s="155">
        <f>IF(N559="nulová",J559,0)</f>
        <v>0</v>
      </c>
      <c r="BJ559" s="16" t="s">
        <v>87</v>
      </c>
      <c r="BK559" s="155">
        <f>ROUND(I559*H559,2)</f>
        <v>0</v>
      </c>
      <c r="BL559" s="16" t="s">
        <v>298</v>
      </c>
      <c r="BM559" s="154" t="s">
        <v>820</v>
      </c>
    </row>
    <row r="560" spans="2:65" s="12" customFormat="1" ht="12">
      <c r="B560" s="156"/>
      <c r="D560" s="157" t="s">
        <v>167</v>
      </c>
      <c r="E560" s="158" t="s">
        <v>1</v>
      </c>
      <c r="F560" s="159" t="s">
        <v>425</v>
      </c>
      <c r="H560" s="158" t="s">
        <v>1</v>
      </c>
      <c r="I560" s="160"/>
      <c r="L560" s="156"/>
      <c r="M560" s="161"/>
      <c r="T560" s="162"/>
      <c r="AT560" s="158" t="s">
        <v>167</v>
      </c>
      <c r="AU560" s="158" t="s">
        <v>87</v>
      </c>
      <c r="AV560" s="12" t="s">
        <v>81</v>
      </c>
      <c r="AW560" s="12" t="s">
        <v>30</v>
      </c>
      <c r="AX560" s="12" t="s">
        <v>74</v>
      </c>
      <c r="AY560" s="158" t="s">
        <v>143</v>
      </c>
    </row>
    <row r="561" spans="2:65" s="13" customFormat="1" ht="12">
      <c r="B561" s="163"/>
      <c r="D561" s="157" t="s">
        <v>167</v>
      </c>
      <c r="E561" s="164" t="s">
        <v>1</v>
      </c>
      <c r="F561" s="165" t="s">
        <v>646</v>
      </c>
      <c r="H561" s="166">
        <v>60.822000000000003</v>
      </c>
      <c r="I561" s="167"/>
      <c r="L561" s="163"/>
      <c r="M561" s="168"/>
      <c r="T561" s="169"/>
      <c r="AT561" s="164" t="s">
        <v>167</v>
      </c>
      <c r="AU561" s="164" t="s">
        <v>87</v>
      </c>
      <c r="AV561" s="13" t="s">
        <v>87</v>
      </c>
      <c r="AW561" s="13" t="s">
        <v>30</v>
      </c>
      <c r="AX561" s="13" t="s">
        <v>74</v>
      </c>
      <c r="AY561" s="164" t="s">
        <v>143</v>
      </c>
    </row>
    <row r="562" spans="2:65" s="14" customFormat="1" ht="12">
      <c r="B562" s="170"/>
      <c r="D562" s="157" t="s">
        <v>167</v>
      </c>
      <c r="E562" s="171" t="s">
        <v>1</v>
      </c>
      <c r="F562" s="172" t="s">
        <v>170</v>
      </c>
      <c r="H562" s="173">
        <v>60.822000000000003</v>
      </c>
      <c r="I562" s="174"/>
      <c r="L562" s="170"/>
      <c r="M562" s="175"/>
      <c r="T562" s="176"/>
      <c r="AT562" s="171" t="s">
        <v>167</v>
      </c>
      <c r="AU562" s="171" t="s">
        <v>87</v>
      </c>
      <c r="AV562" s="14" t="s">
        <v>149</v>
      </c>
      <c r="AW562" s="14" t="s">
        <v>30</v>
      </c>
      <c r="AX562" s="14" t="s">
        <v>81</v>
      </c>
      <c r="AY562" s="171" t="s">
        <v>143</v>
      </c>
    </row>
    <row r="563" spans="2:65" s="1" customFormat="1" ht="37.75" customHeight="1">
      <c r="B563" s="31"/>
      <c r="C563" s="183" t="s">
        <v>821</v>
      </c>
      <c r="D563" s="183" t="s">
        <v>479</v>
      </c>
      <c r="E563" s="184" t="s">
        <v>822</v>
      </c>
      <c r="F563" s="185" t="s">
        <v>823</v>
      </c>
      <c r="G563" s="186" t="s">
        <v>148</v>
      </c>
      <c r="H563" s="187">
        <v>124.077</v>
      </c>
      <c r="I563" s="188"/>
      <c r="J563" s="189">
        <f>ROUND(I563*H563,2)</f>
        <v>0</v>
      </c>
      <c r="K563" s="190"/>
      <c r="L563" s="191"/>
      <c r="M563" s="192" t="s">
        <v>1</v>
      </c>
      <c r="N563" s="193" t="s">
        <v>40</v>
      </c>
      <c r="P563" s="152">
        <f>O563*H563</f>
        <v>0</v>
      </c>
      <c r="Q563" s="152">
        <v>4.0000000000000001E-3</v>
      </c>
      <c r="R563" s="152">
        <f>Q563*H563</f>
        <v>0.49630800000000003</v>
      </c>
      <c r="S563" s="152">
        <v>0</v>
      </c>
      <c r="T563" s="153">
        <f>S563*H563</f>
        <v>0</v>
      </c>
      <c r="AR563" s="154" t="s">
        <v>391</v>
      </c>
      <c r="AT563" s="154" t="s">
        <v>479</v>
      </c>
      <c r="AU563" s="154" t="s">
        <v>87</v>
      </c>
      <c r="AY563" s="16" t="s">
        <v>143</v>
      </c>
      <c r="BE563" s="155">
        <f>IF(N563="základná",J563,0)</f>
        <v>0</v>
      </c>
      <c r="BF563" s="155">
        <f>IF(N563="znížená",J563,0)</f>
        <v>0</v>
      </c>
      <c r="BG563" s="155">
        <f>IF(N563="zákl. prenesená",J563,0)</f>
        <v>0</v>
      </c>
      <c r="BH563" s="155">
        <f>IF(N563="zníž. prenesená",J563,0)</f>
        <v>0</v>
      </c>
      <c r="BI563" s="155">
        <f>IF(N563="nulová",J563,0)</f>
        <v>0</v>
      </c>
      <c r="BJ563" s="16" t="s">
        <v>87</v>
      </c>
      <c r="BK563" s="155">
        <f>ROUND(I563*H563,2)</f>
        <v>0</v>
      </c>
      <c r="BL563" s="16" t="s">
        <v>298</v>
      </c>
      <c r="BM563" s="154" t="s">
        <v>824</v>
      </c>
    </row>
    <row r="564" spans="2:65" s="1" customFormat="1" ht="24">
      <c r="B564" s="31"/>
      <c r="D564" s="157" t="s">
        <v>808</v>
      </c>
      <c r="F564" s="194" t="s">
        <v>825</v>
      </c>
      <c r="I564" s="195"/>
      <c r="L564" s="31"/>
      <c r="M564" s="196"/>
      <c r="T564" s="58"/>
      <c r="AT564" s="16" t="s">
        <v>808</v>
      </c>
      <c r="AU564" s="16" t="s">
        <v>87</v>
      </c>
    </row>
    <row r="565" spans="2:65" s="13" customFormat="1" ht="12">
      <c r="B565" s="163"/>
      <c r="D565" s="157" t="s">
        <v>167</v>
      </c>
      <c r="F565" s="165" t="s">
        <v>826</v>
      </c>
      <c r="H565" s="166">
        <v>124.077</v>
      </c>
      <c r="I565" s="167"/>
      <c r="L565" s="163"/>
      <c r="M565" s="168"/>
      <c r="T565" s="169"/>
      <c r="AT565" s="164" t="s">
        <v>167</v>
      </c>
      <c r="AU565" s="164" t="s">
        <v>87</v>
      </c>
      <c r="AV565" s="13" t="s">
        <v>87</v>
      </c>
      <c r="AW565" s="13" t="s">
        <v>4</v>
      </c>
      <c r="AX565" s="13" t="s">
        <v>81</v>
      </c>
      <c r="AY565" s="164" t="s">
        <v>143</v>
      </c>
    </row>
    <row r="566" spans="2:65" s="1" customFormat="1" ht="16.5" customHeight="1">
      <c r="B566" s="31"/>
      <c r="C566" s="183" t="s">
        <v>827</v>
      </c>
      <c r="D566" s="183" t="s">
        <v>479</v>
      </c>
      <c r="E566" s="184" t="s">
        <v>828</v>
      </c>
      <c r="F566" s="185" t="s">
        <v>829</v>
      </c>
      <c r="G566" s="186" t="s">
        <v>148</v>
      </c>
      <c r="H566" s="187">
        <v>60.822000000000003</v>
      </c>
      <c r="I566" s="188"/>
      <c r="J566" s="189">
        <f>ROUND(I566*H566,2)</f>
        <v>0</v>
      </c>
      <c r="K566" s="190"/>
      <c r="L566" s="191"/>
      <c r="M566" s="192" t="s">
        <v>1</v>
      </c>
      <c r="N566" s="193" t="s">
        <v>40</v>
      </c>
      <c r="P566" s="152">
        <f>O566*H566</f>
        <v>0</v>
      </c>
      <c r="Q566" s="152">
        <v>1.1E-4</v>
      </c>
      <c r="R566" s="152">
        <f>Q566*H566</f>
        <v>6.6904200000000007E-3</v>
      </c>
      <c r="S566" s="152">
        <v>0</v>
      </c>
      <c r="T566" s="153">
        <f>S566*H566</f>
        <v>0</v>
      </c>
      <c r="AR566" s="154" t="s">
        <v>391</v>
      </c>
      <c r="AT566" s="154" t="s">
        <v>479</v>
      </c>
      <c r="AU566" s="154" t="s">
        <v>87</v>
      </c>
      <c r="AY566" s="16" t="s">
        <v>143</v>
      </c>
      <c r="BE566" s="155">
        <f>IF(N566="základná",J566,0)</f>
        <v>0</v>
      </c>
      <c r="BF566" s="155">
        <f>IF(N566="znížená",J566,0)</f>
        <v>0</v>
      </c>
      <c r="BG566" s="155">
        <f>IF(N566="zákl. prenesená",J566,0)</f>
        <v>0</v>
      </c>
      <c r="BH566" s="155">
        <f>IF(N566="zníž. prenesená",J566,0)</f>
        <v>0</v>
      </c>
      <c r="BI566" s="155">
        <f>IF(N566="nulová",J566,0)</f>
        <v>0</v>
      </c>
      <c r="BJ566" s="16" t="s">
        <v>87</v>
      </c>
      <c r="BK566" s="155">
        <f>ROUND(I566*H566,2)</f>
        <v>0</v>
      </c>
      <c r="BL566" s="16" t="s">
        <v>298</v>
      </c>
      <c r="BM566" s="154" t="s">
        <v>830</v>
      </c>
    </row>
    <row r="567" spans="2:65" s="1" customFormat="1" ht="24.25" customHeight="1">
      <c r="B567" s="31"/>
      <c r="C567" s="142" t="s">
        <v>831</v>
      </c>
      <c r="D567" s="142" t="s">
        <v>145</v>
      </c>
      <c r="E567" s="143" t="s">
        <v>832</v>
      </c>
      <c r="F567" s="144" t="s">
        <v>833</v>
      </c>
      <c r="G567" s="145" t="s">
        <v>148</v>
      </c>
      <c r="H567" s="146">
        <v>244.45</v>
      </c>
      <c r="I567" s="147"/>
      <c r="J567" s="148">
        <f>ROUND(I567*H567,2)</f>
        <v>0</v>
      </c>
      <c r="K567" s="149"/>
      <c r="L567" s="31"/>
      <c r="M567" s="150" t="s">
        <v>1</v>
      </c>
      <c r="N567" s="151" t="s">
        <v>40</v>
      </c>
      <c r="P567" s="152">
        <f>O567*H567</f>
        <v>0</v>
      </c>
      <c r="Q567" s="152">
        <v>0</v>
      </c>
      <c r="R567" s="152">
        <f>Q567*H567</f>
        <v>0</v>
      </c>
      <c r="S567" s="152">
        <v>0</v>
      </c>
      <c r="T567" s="153">
        <f>S567*H567</f>
        <v>0</v>
      </c>
      <c r="AR567" s="154" t="s">
        <v>298</v>
      </c>
      <c r="AT567" s="154" t="s">
        <v>145</v>
      </c>
      <c r="AU567" s="154" t="s">
        <v>87</v>
      </c>
      <c r="AY567" s="16" t="s">
        <v>143</v>
      </c>
      <c r="BE567" s="155">
        <f>IF(N567="základná",J567,0)</f>
        <v>0</v>
      </c>
      <c r="BF567" s="155">
        <f>IF(N567="znížená",J567,0)</f>
        <v>0</v>
      </c>
      <c r="BG567" s="155">
        <f>IF(N567="zákl. prenesená",J567,0)</f>
        <v>0</v>
      </c>
      <c r="BH567" s="155">
        <f>IF(N567="zníž. prenesená",J567,0)</f>
        <v>0</v>
      </c>
      <c r="BI567" s="155">
        <f>IF(N567="nulová",J567,0)</f>
        <v>0</v>
      </c>
      <c r="BJ567" s="16" t="s">
        <v>87</v>
      </c>
      <c r="BK567" s="155">
        <f>ROUND(I567*H567,2)</f>
        <v>0</v>
      </c>
      <c r="BL567" s="16" t="s">
        <v>298</v>
      </c>
      <c r="BM567" s="154" t="s">
        <v>834</v>
      </c>
    </row>
    <row r="568" spans="2:65" s="12" customFormat="1" ht="12">
      <c r="B568" s="156"/>
      <c r="D568" s="157" t="s">
        <v>167</v>
      </c>
      <c r="E568" s="158" t="s">
        <v>1</v>
      </c>
      <c r="F568" s="159" t="s">
        <v>168</v>
      </c>
      <c r="H568" s="158" t="s">
        <v>1</v>
      </c>
      <c r="I568" s="160"/>
      <c r="L568" s="156"/>
      <c r="M568" s="161"/>
      <c r="T568" s="162"/>
      <c r="AT568" s="158" t="s">
        <v>167</v>
      </c>
      <c r="AU568" s="158" t="s">
        <v>87</v>
      </c>
      <c r="AV568" s="12" t="s">
        <v>81</v>
      </c>
      <c r="AW568" s="12" t="s">
        <v>30</v>
      </c>
      <c r="AX568" s="12" t="s">
        <v>74</v>
      </c>
      <c r="AY568" s="158" t="s">
        <v>143</v>
      </c>
    </row>
    <row r="569" spans="2:65" s="13" customFormat="1" ht="12">
      <c r="B569" s="163"/>
      <c r="D569" s="157" t="s">
        <v>167</v>
      </c>
      <c r="E569" s="164" t="s">
        <v>1</v>
      </c>
      <c r="F569" s="165" t="s">
        <v>645</v>
      </c>
      <c r="H569" s="166">
        <v>244.45</v>
      </c>
      <c r="I569" s="167"/>
      <c r="L569" s="163"/>
      <c r="M569" s="168"/>
      <c r="T569" s="169"/>
      <c r="AT569" s="164" t="s">
        <v>167</v>
      </c>
      <c r="AU569" s="164" t="s">
        <v>87</v>
      </c>
      <c r="AV569" s="13" t="s">
        <v>87</v>
      </c>
      <c r="AW569" s="13" t="s">
        <v>30</v>
      </c>
      <c r="AX569" s="13" t="s">
        <v>74</v>
      </c>
      <c r="AY569" s="164" t="s">
        <v>143</v>
      </c>
    </row>
    <row r="570" spans="2:65" s="14" customFormat="1" ht="12">
      <c r="B570" s="170"/>
      <c r="D570" s="157" t="s">
        <v>167</v>
      </c>
      <c r="E570" s="171" t="s">
        <v>1</v>
      </c>
      <c r="F570" s="172" t="s">
        <v>170</v>
      </c>
      <c r="H570" s="173">
        <v>244.45</v>
      </c>
      <c r="I570" s="174"/>
      <c r="L570" s="170"/>
      <c r="M570" s="175"/>
      <c r="T570" s="176"/>
      <c r="AT570" s="171" t="s">
        <v>167</v>
      </c>
      <c r="AU570" s="171" t="s">
        <v>87</v>
      </c>
      <c r="AV570" s="14" t="s">
        <v>149</v>
      </c>
      <c r="AW570" s="14" t="s">
        <v>30</v>
      </c>
      <c r="AX570" s="14" t="s">
        <v>81</v>
      </c>
      <c r="AY570" s="171" t="s">
        <v>143</v>
      </c>
    </row>
    <row r="571" spans="2:65" s="1" customFormat="1" ht="24.25" customHeight="1">
      <c r="B571" s="31"/>
      <c r="C571" s="183" t="s">
        <v>835</v>
      </c>
      <c r="D571" s="183" t="s">
        <v>479</v>
      </c>
      <c r="E571" s="184" t="s">
        <v>836</v>
      </c>
      <c r="F571" s="185" t="s">
        <v>837</v>
      </c>
      <c r="G571" s="186" t="s">
        <v>148</v>
      </c>
      <c r="H571" s="187">
        <v>249.339</v>
      </c>
      <c r="I571" s="188"/>
      <c r="J571" s="189">
        <f>ROUND(I571*H571,2)</f>
        <v>0</v>
      </c>
      <c r="K571" s="190"/>
      <c r="L571" s="191"/>
      <c r="M571" s="192" t="s">
        <v>1</v>
      </c>
      <c r="N571" s="193" t="s">
        <v>40</v>
      </c>
      <c r="P571" s="152">
        <f>O571*H571</f>
        <v>0</v>
      </c>
      <c r="Q571" s="152">
        <v>1.17E-3</v>
      </c>
      <c r="R571" s="152">
        <f>Q571*H571</f>
        <v>0.29172662999999999</v>
      </c>
      <c r="S571" s="152">
        <v>0</v>
      </c>
      <c r="T571" s="153">
        <f>S571*H571</f>
        <v>0</v>
      </c>
      <c r="AR571" s="154" t="s">
        <v>391</v>
      </c>
      <c r="AT571" s="154" t="s">
        <v>479</v>
      </c>
      <c r="AU571" s="154" t="s">
        <v>87</v>
      </c>
      <c r="AY571" s="16" t="s">
        <v>143</v>
      </c>
      <c r="BE571" s="155">
        <f>IF(N571="základná",J571,0)</f>
        <v>0</v>
      </c>
      <c r="BF571" s="155">
        <f>IF(N571="znížená",J571,0)</f>
        <v>0</v>
      </c>
      <c r="BG571" s="155">
        <f>IF(N571="zákl. prenesená",J571,0)</f>
        <v>0</v>
      </c>
      <c r="BH571" s="155">
        <f>IF(N571="zníž. prenesená",J571,0)</f>
        <v>0</v>
      </c>
      <c r="BI571" s="155">
        <f>IF(N571="nulová",J571,0)</f>
        <v>0</v>
      </c>
      <c r="BJ571" s="16" t="s">
        <v>87</v>
      </c>
      <c r="BK571" s="155">
        <f>ROUND(I571*H571,2)</f>
        <v>0</v>
      </c>
      <c r="BL571" s="16" t="s">
        <v>298</v>
      </c>
      <c r="BM571" s="154" t="s">
        <v>838</v>
      </c>
    </row>
    <row r="572" spans="2:65" s="13" customFormat="1" ht="12">
      <c r="B572" s="163"/>
      <c r="D572" s="157" t="s">
        <v>167</v>
      </c>
      <c r="F572" s="165" t="s">
        <v>839</v>
      </c>
      <c r="H572" s="166">
        <v>249.339</v>
      </c>
      <c r="I572" s="167"/>
      <c r="L572" s="163"/>
      <c r="M572" s="168"/>
      <c r="T572" s="169"/>
      <c r="AT572" s="164" t="s">
        <v>167</v>
      </c>
      <c r="AU572" s="164" t="s">
        <v>87</v>
      </c>
      <c r="AV572" s="13" t="s">
        <v>87</v>
      </c>
      <c r="AW572" s="13" t="s">
        <v>4</v>
      </c>
      <c r="AX572" s="13" t="s">
        <v>81</v>
      </c>
      <c r="AY572" s="164" t="s">
        <v>143</v>
      </c>
    </row>
    <row r="573" spans="2:65" s="1" customFormat="1" ht="24.25" customHeight="1">
      <c r="B573" s="31"/>
      <c r="C573" s="183" t="s">
        <v>840</v>
      </c>
      <c r="D573" s="183" t="s">
        <v>479</v>
      </c>
      <c r="E573" s="184" t="s">
        <v>841</v>
      </c>
      <c r="F573" s="185" t="s">
        <v>842</v>
      </c>
      <c r="G573" s="186" t="s">
        <v>148</v>
      </c>
      <c r="H573" s="187">
        <v>249.339</v>
      </c>
      <c r="I573" s="188"/>
      <c r="J573" s="189">
        <f>ROUND(I573*H573,2)</f>
        <v>0</v>
      </c>
      <c r="K573" s="190"/>
      <c r="L573" s="191"/>
      <c r="M573" s="192" t="s">
        <v>1</v>
      </c>
      <c r="N573" s="193" t="s">
        <v>40</v>
      </c>
      <c r="P573" s="152">
        <f>O573*H573</f>
        <v>0</v>
      </c>
      <c r="Q573" s="152">
        <v>1.5100000000000001E-3</v>
      </c>
      <c r="R573" s="152">
        <f>Q573*H573</f>
        <v>0.37650189000000001</v>
      </c>
      <c r="S573" s="152">
        <v>0</v>
      </c>
      <c r="T573" s="153">
        <f>S573*H573</f>
        <v>0</v>
      </c>
      <c r="AR573" s="154" t="s">
        <v>391</v>
      </c>
      <c r="AT573" s="154" t="s">
        <v>479</v>
      </c>
      <c r="AU573" s="154" t="s">
        <v>87</v>
      </c>
      <c r="AY573" s="16" t="s">
        <v>143</v>
      </c>
      <c r="BE573" s="155">
        <f>IF(N573="základná",J573,0)</f>
        <v>0</v>
      </c>
      <c r="BF573" s="155">
        <f>IF(N573="znížená",J573,0)</f>
        <v>0</v>
      </c>
      <c r="BG573" s="155">
        <f>IF(N573="zákl. prenesená",J573,0)</f>
        <v>0</v>
      </c>
      <c r="BH573" s="155">
        <f>IF(N573="zníž. prenesená",J573,0)</f>
        <v>0</v>
      </c>
      <c r="BI573" s="155">
        <f>IF(N573="nulová",J573,0)</f>
        <v>0</v>
      </c>
      <c r="BJ573" s="16" t="s">
        <v>87</v>
      </c>
      <c r="BK573" s="155">
        <f>ROUND(I573*H573,2)</f>
        <v>0</v>
      </c>
      <c r="BL573" s="16" t="s">
        <v>298</v>
      </c>
      <c r="BM573" s="154" t="s">
        <v>843</v>
      </c>
    </row>
    <row r="574" spans="2:65" s="13" customFormat="1" ht="12">
      <c r="B574" s="163"/>
      <c r="D574" s="157" t="s">
        <v>167</v>
      </c>
      <c r="F574" s="165" t="s">
        <v>839</v>
      </c>
      <c r="H574" s="166">
        <v>249.339</v>
      </c>
      <c r="I574" s="167"/>
      <c r="L574" s="163"/>
      <c r="M574" s="168"/>
      <c r="T574" s="169"/>
      <c r="AT574" s="164" t="s">
        <v>167</v>
      </c>
      <c r="AU574" s="164" t="s">
        <v>87</v>
      </c>
      <c r="AV574" s="13" t="s">
        <v>87</v>
      </c>
      <c r="AW574" s="13" t="s">
        <v>4</v>
      </c>
      <c r="AX574" s="13" t="s">
        <v>81</v>
      </c>
      <c r="AY574" s="164" t="s">
        <v>143</v>
      </c>
    </row>
    <row r="575" spans="2:65" s="1" customFormat="1" ht="24.25" customHeight="1">
      <c r="B575" s="31"/>
      <c r="C575" s="142" t="s">
        <v>844</v>
      </c>
      <c r="D575" s="142" t="s">
        <v>145</v>
      </c>
      <c r="E575" s="143" t="s">
        <v>845</v>
      </c>
      <c r="F575" s="144" t="s">
        <v>846</v>
      </c>
      <c r="G575" s="145" t="s">
        <v>148</v>
      </c>
      <c r="H575" s="146">
        <v>14.818</v>
      </c>
      <c r="I575" s="147"/>
      <c r="J575" s="148">
        <f>ROUND(I575*H575,2)</f>
        <v>0</v>
      </c>
      <c r="K575" s="149"/>
      <c r="L575" s="31"/>
      <c r="M575" s="150" t="s">
        <v>1</v>
      </c>
      <c r="N575" s="151" t="s">
        <v>40</v>
      </c>
      <c r="P575" s="152">
        <f>O575*H575</f>
        <v>0</v>
      </c>
      <c r="Q575" s="152">
        <v>0</v>
      </c>
      <c r="R575" s="152">
        <f>Q575*H575</f>
        <v>0</v>
      </c>
      <c r="S575" s="152">
        <v>0</v>
      </c>
      <c r="T575" s="153">
        <f>S575*H575</f>
        <v>0</v>
      </c>
      <c r="AR575" s="154" t="s">
        <v>298</v>
      </c>
      <c r="AT575" s="154" t="s">
        <v>145</v>
      </c>
      <c r="AU575" s="154" t="s">
        <v>87</v>
      </c>
      <c r="AY575" s="16" t="s">
        <v>143</v>
      </c>
      <c r="BE575" s="155">
        <f>IF(N575="základná",J575,0)</f>
        <v>0</v>
      </c>
      <c r="BF575" s="155">
        <f>IF(N575="znížená",J575,0)</f>
        <v>0</v>
      </c>
      <c r="BG575" s="155">
        <f>IF(N575="zákl. prenesená",J575,0)</f>
        <v>0</v>
      </c>
      <c r="BH575" s="155">
        <f>IF(N575="zníž. prenesená",J575,0)</f>
        <v>0</v>
      </c>
      <c r="BI575" s="155">
        <f>IF(N575="nulová",J575,0)</f>
        <v>0</v>
      </c>
      <c r="BJ575" s="16" t="s">
        <v>87</v>
      </c>
      <c r="BK575" s="155">
        <f>ROUND(I575*H575,2)</f>
        <v>0</v>
      </c>
      <c r="BL575" s="16" t="s">
        <v>298</v>
      </c>
      <c r="BM575" s="154" t="s">
        <v>847</v>
      </c>
    </row>
    <row r="576" spans="2:65" s="1" customFormat="1" ht="24.25" customHeight="1">
      <c r="B576" s="31"/>
      <c r="C576" s="183" t="s">
        <v>848</v>
      </c>
      <c r="D576" s="183" t="s">
        <v>479</v>
      </c>
      <c r="E576" s="184" t="s">
        <v>849</v>
      </c>
      <c r="F576" s="185" t="s">
        <v>850</v>
      </c>
      <c r="G576" s="186" t="s">
        <v>161</v>
      </c>
      <c r="H576" s="187">
        <v>0.52800000000000002</v>
      </c>
      <c r="I576" s="188"/>
      <c r="J576" s="189">
        <f>ROUND(I576*H576,2)</f>
        <v>0</v>
      </c>
      <c r="K576" s="190"/>
      <c r="L576" s="191"/>
      <c r="M576" s="192" t="s">
        <v>1</v>
      </c>
      <c r="N576" s="193" t="s">
        <v>40</v>
      </c>
      <c r="P576" s="152">
        <f>O576*H576</f>
        <v>0</v>
      </c>
      <c r="Q576" s="152">
        <v>2.5000000000000001E-2</v>
      </c>
      <c r="R576" s="152">
        <f>Q576*H576</f>
        <v>1.3200000000000002E-2</v>
      </c>
      <c r="S576" s="152">
        <v>0</v>
      </c>
      <c r="T576" s="153">
        <f>S576*H576</f>
        <v>0</v>
      </c>
      <c r="AR576" s="154" t="s">
        <v>391</v>
      </c>
      <c r="AT576" s="154" t="s">
        <v>479</v>
      </c>
      <c r="AU576" s="154" t="s">
        <v>87</v>
      </c>
      <c r="AY576" s="16" t="s">
        <v>143</v>
      </c>
      <c r="BE576" s="155">
        <f>IF(N576="základná",J576,0)</f>
        <v>0</v>
      </c>
      <c r="BF576" s="155">
        <f>IF(N576="znížená",J576,0)</f>
        <v>0</v>
      </c>
      <c r="BG576" s="155">
        <f>IF(N576="zákl. prenesená",J576,0)</f>
        <v>0</v>
      </c>
      <c r="BH576" s="155">
        <f>IF(N576="zníž. prenesená",J576,0)</f>
        <v>0</v>
      </c>
      <c r="BI576" s="155">
        <f>IF(N576="nulová",J576,0)</f>
        <v>0</v>
      </c>
      <c r="BJ576" s="16" t="s">
        <v>87</v>
      </c>
      <c r="BK576" s="155">
        <f>ROUND(I576*H576,2)</f>
        <v>0</v>
      </c>
      <c r="BL576" s="16" t="s">
        <v>298</v>
      </c>
      <c r="BM576" s="154" t="s">
        <v>851</v>
      </c>
    </row>
    <row r="577" spans="2:65" s="12" customFormat="1" ht="12">
      <c r="B577" s="156"/>
      <c r="D577" s="157" t="s">
        <v>167</v>
      </c>
      <c r="E577" s="158" t="s">
        <v>1</v>
      </c>
      <c r="F577" s="159" t="s">
        <v>168</v>
      </c>
      <c r="H577" s="158" t="s">
        <v>1</v>
      </c>
      <c r="I577" s="160"/>
      <c r="L577" s="156"/>
      <c r="M577" s="161"/>
      <c r="T577" s="162"/>
      <c r="AT577" s="158" t="s">
        <v>167</v>
      </c>
      <c r="AU577" s="158" t="s">
        <v>87</v>
      </c>
      <c r="AV577" s="12" t="s">
        <v>81</v>
      </c>
      <c r="AW577" s="12" t="s">
        <v>30</v>
      </c>
      <c r="AX577" s="12" t="s">
        <v>74</v>
      </c>
      <c r="AY577" s="158" t="s">
        <v>143</v>
      </c>
    </row>
    <row r="578" spans="2:65" s="13" customFormat="1" ht="12">
      <c r="B578" s="163"/>
      <c r="D578" s="157" t="s">
        <v>167</v>
      </c>
      <c r="E578" s="164" t="s">
        <v>1</v>
      </c>
      <c r="F578" s="165" t="s">
        <v>852</v>
      </c>
      <c r="H578" s="166">
        <v>0.29599999999999999</v>
      </c>
      <c r="I578" s="167"/>
      <c r="L578" s="163"/>
      <c r="M578" s="168"/>
      <c r="T578" s="169"/>
      <c r="AT578" s="164" t="s">
        <v>167</v>
      </c>
      <c r="AU578" s="164" t="s">
        <v>87</v>
      </c>
      <c r="AV578" s="13" t="s">
        <v>87</v>
      </c>
      <c r="AW578" s="13" t="s">
        <v>30</v>
      </c>
      <c r="AX578" s="13" t="s">
        <v>74</v>
      </c>
      <c r="AY578" s="164" t="s">
        <v>143</v>
      </c>
    </row>
    <row r="579" spans="2:65" s="13" customFormat="1" ht="12">
      <c r="B579" s="163"/>
      <c r="D579" s="157" t="s">
        <v>167</v>
      </c>
      <c r="E579" s="164" t="s">
        <v>1</v>
      </c>
      <c r="F579" s="165" t="s">
        <v>853</v>
      </c>
      <c r="H579" s="166">
        <v>0.222</v>
      </c>
      <c r="I579" s="167"/>
      <c r="L579" s="163"/>
      <c r="M579" s="168"/>
      <c r="T579" s="169"/>
      <c r="AT579" s="164" t="s">
        <v>167</v>
      </c>
      <c r="AU579" s="164" t="s">
        <v>87</v>
      </c>
      <c r="AV579" s="13" t="s">
        <v>87</v>
      </c>
      <c r="AW579" s="13" t="s">
        <v>30</v>
      </c>
      <c r="AX579" s="13" t="s">
        <v>74</v>
      </c>
      <c r="AY579" s="164" t="s">
        <v>143</v>
      </c>
    </row>
    <row r="580" spans="2:65" s="14" customFormat="1" ht="12">
      <c r="B580" s="170"/>
      <c r="D580" s="157" t="s">
        <v>167</v>
      </c>
      <c r="E580" s="171" t="s">
        <v>1</v>
      </c>
      <c r="F580" s="172" t="s">
        <v>170</v>
      </c>
      <c r="H580" s="173">
        <v>0.51800000000000002</v>
      </c>
      <c r="I580" s="174"/>
      <c r="L580" s="170"/>
      <c r="M580" s="175"/>
      <c r="T580" s="176"/>
      <c r="AT580" s="171" t="s">
        <v>167</v>
      </c>
      <c r="AU580" s="171" t="s">
        <v>87</v>
      </c>
      <c r="AV580" s="14" t="s">
        <v>149</v>
      </c>
      <c r="AW580" s="14" t="s">
        <v>30</v>
      </c>
      <c r="AX580" s="14" t="s">
        <v>81</v>
      </c>
      <c r="AY580" s="171" t="s">
        <v>143</v>
      </c>
    </row>
    <row r="581" spans="2:65" s="13" customFormat="1" ht="12">
      <c r="B581" s="163"/>
      <c r="D581" s="157" t="s">
        <v>167</v>
      </c>
      <c r="F581" s="165" t="s">
        <v>854</v>
      </c>
      <c r="H581" s="166">
        <v>0.52800000000000002</v>
      </c>
      <c r="I581" s="167"/>
      <c r="L581" s="163"/>
      <c r="M581" s="168"/>
      <c r="T581" s="169"/>
      <c r="AT581" s="164" t="s">
        <v>167</v>
      </c>
      <c r="AU581" s="164" t="s">
        <v>87</v>
      </c>
      <c r="AV581" s="13" t="s">
        <v>87</v>
      </c>
      <c r="AW581" s="13" t="s">
        <v>4</v>
      </c>
      <c r="AX581" s="13" t="s">
        <v>81</v>
      </c>
      <c r="AY581" s="164" t="s">
        <v>143</v>
      </c>
    </row>
    <row r="582" spans="2:65" s="1" customFormat="1" ht="37.75" customHeight="1">
      <c r="B582" s="31"/>
      <c r="C582" s="142" t="s">
        <v>855</v>
      </c>
      <c r="D582" s="142" t="s">
        <v>145</v>
      </c>
      <c r="E582" s="143" t="s">
        <v>856</v>
      </c>
      <c r="F582" s="144" t="s">
        <v>857</v>
      </c>
      <c r="G582" s="145" t="s">
        <v>148</v>
      </c>
      <c r="H582" s="146">
        <v>280.78199999999998</v>
      </c>
      <c r="I582" s="147"/>
      <c r="J582" s="148">
        <f>ROUND(I582*H582,2)</f>
        <v>0</v>
      </c>
      <c r="K582" s="149"/>
      <c r="L582" s="31"/>
      <c r="M582" s="150" t="s">
        <v>1</v>
      </c>
      <c r="N582" s="151" t="s">
        <v>40</v>
      </c>
      <c r="P582" s="152">
        <f>O582*H582</f>
        <v>0</v>
      </c>
      <c r="Q582" s="152">
        <v>8.1999999999999998E-4</v>
      </c>
      <c r="R582" s="152">
        <f>Q582*H582</f>
        <v>0.23024123999999999</v>
      </c>
      <c r="S582" s="152">
        <v>0</v>
      </c>
      <c r="T582" s="153">
        <f>S582*H582</f>
        <v>0</v>
      </c>
      <c r="AR582" s="154" t="s">
        <v>298</v>
      </c>
      <c r="AT582" s="154" t="s">
        <v>145</v>
      </c>
      <c r="AU582" s="154" t="s">
        <v>87</v>
      </c>
      <c r="AY582" s="16" t="s">
        <v>143</v>
      </c>
      <c r="BE582" s="155">
        <f>IF(N582="základná",J582,0)</f>
        <v>0</v>
      </c>
      <c r="BF582" s="155">
        <f>IF(N582="znížená",J582,0)</f>
        <v>0</v>
      </c>
      <c r="BG582" s="155">
        <f>IF(N582="zákl. prenesená",J582,0)</f>
        <v>0</v>
      </c>
      <c r="BH582" s="155">
        <f>IF(N582="zníž. prenesená",J582,0)</f>
        <v>0</v>
      </c>
      <c r="BI582" s="155">
        <f>IF(N582="nulová",J582,0)</f>
        <v>0</v>
      </c>
      <c r="BJ582" s="16" t="s">
        <v>87</v>
      </c>
      <c r="BK582" s="155">
        <f>ROUND(I582*H582,2)</f>
        <v>0</v>
      </c>
      <c r="BL582" s="16" t="s">
        <v>298</v>
      </c>
      <c r="BM582" s="154" t="s">
        <v>858</v>
      </c>
    </row>
    <row r="583" spans="2:65" s="12" customFormat="1" ht="12">
      <c r="B583" s="156"/>
      <c r="D583" s="157" t="s">
        <v>167</v>
      </c>
      <c r="E583" s="158" t="s">
        <v>1</v>
      </c>
      <c r="F583" s="159" t="s">
        <v>635</v>
      </c>
      <c r="H583" s="158" t="s">
        <v>1</v>
      </c>
      <c r="I583" s="160"/>
      <c r="L583" s="156"/>
      <c r="M583" s="161"/>
      <c r="T583" s="162"/>
      <c r="AT583" s="158" t="s">
        <v>167</v>
      </c>
      <c r="AU583" s="158" t="s">
        <v>87</v>
      </c>
      <c r="AV583" s="12" t="s">
        <v>81</v>
      </c>
      <c r="AW583" s="12" t="s">
        <v>30</v>
      </c>
      <c r="AX583" s="12" t="s">
        <v>74</v>
      </c>
      <c r="AY583" s="158" t="s">
        <v>143</v>
      </c>
    </row>
    <row r="584" spans="2:65" s="13" customFormat="1" ht="12">
      <c r="B584" s="163"/>
      <c r="D584" s="157" t="s">
        <v>167</v>
      </c>
      <c r="E584" s="164" t="s">
        <v>1</v>
      </c>
      <c r="F584" s="165" t="s">
        <v>859</v>
      </c>
      <c r="H584" s="166">
        <v>201.6</v>
      </c>
      <c r="I584" s="167"/>
      <c r="L584" s="163"/>
      <c r="M584" s="168"/>
      <c r="T584" s="169"/>
      <c r="AT584" s="164" t="s">
        <v>167</v>
      </c>
      <c r="AU584" s="164" t="s">
        <v>87</v>
      </c>
      <c r="AV584" s="13" t="s">
        <v>87</v>
      </c>
      <c r="AW584" s="13" t="s">
        <v>30</v>
      </c>
      <c r="AX584" s="13" t="s">
        <v>74</v>
      </c>
      <c r="AY584" s="164" t="s">
        <v>143</v>
      </c>
    </row>
    <row r="585" spans="2:65" s="13" customFormat="1" ht="12">
      <c r="B585" s="163"/>
      <c r="D585" s="157" t="s">
        <v>167</v>
      </c>
      <c r="E585" s="164" t="s">
        <v>1</v>
      </c>
      <c r="F585" s="165" t="s">
        <v>860</v>
      </c>
      <c r="H585" s="166">
        <v>79.182000000000002</v>
      </c>
      <c r="I585" s="167"/>
      <c r="L585" s="163"/>
      <c r="M585" s="168"/>
      <c r="T585" s="169"/>
      <c r="AT585" s="164" t="s">
        <v>167</v>
      </c>
      <c r="AU585" s="164" t="s">
        <v>87</v>
      </c>
      <c r="AV585" s="13" t="s">
        <v>87</v>
      </c>
      <c r="AW585" s="13" t="s">
        <v>30</v>
      </c>
      <c r="AX585" s="13" t="s">
        <v>74</v>
      </c>
      <c r="AY585" s="164" t="s">
        <v>143</v>
      </c>
    </row>
    <row r="586" spans="2:65" s="14" customFormat="1" ht="12">
      <c r="B586" s="170"/>
      <c r="D586" s="157" t="s">
        <v>167</v>
      </c>
      <c r="E586" s="171" t="s">
        <v>1</v>
      </c>
      <c r="F586" s="172" t="s">
        <v>170</v>
      </c>
      <c r="H586" s="173">
        <v>280.78199999999998</v>
      </c>
      <c r="I586" s="174"/>
      <c r="L586" s="170"/>
      <c r="M586" s="175"/>
      <c r="T586" s="176"/>
      <c r="AT586" s="171" t="s">
        <v>167</v>
      </c>
      <c r="AU586" s="171" t="s">
        <v>87</v>
      </c>
      <c r="AV586" s="14" t="s">
        <v>149</v>
      </c>
      <c r="AW586" s="14" t="s">
        <v>30</v>
      </c>
      <c r="AX586" s="14" t="s">
        <v>81</v>
      </c>
      <c r="AY586" s="171" t="s">
        <v>143</v>
      </c>
    </row>
    <row r="587" spans="2:65" s="1" customFormat="1" ht="37.75" customHeight="1">
      <c r="B587" s="31"/>
      <c r="C587" s="183" t="s">
        <v>861</v>
      </c>
      <c r="D587" s="183" t="s">
        <v>479</v>
      </c>
      <c r="E587" s="184" t="s">
        <v>862</v>
      </c>
      <c r="F587" s="185" t="s">
        <v>863</v>
      </c>
      <c r="G587" s="186" t="s">
        <v>148</v>
      </c>
      <c r="H587" s="187">
        <v>286.39800000000002</v>
      </c>
      <c r="I587" s="188"/>
      <c r="J587" s="189">
        <f>ROUND(I587*H587,2)</f>
        <v>0</v>
      </c>
      <c r="K587" s="190"/>
      <c r="L587" s="191"/>
      <c r="M587" s="192" t="s">
        <v>1</v>
      </c>
      <c r="N587" s="193" t="s">
        <v>40</v>
      </c>
      <c r="P587" s="152">
        <f>O587*H587</f>
        <v>0</v>
      </c>
      <c r="Q587" s="152">
        <v>5.0400000000000002E-3</v>
      </c>
      <c r="R587" s="152">
        <f>Q587*H587</f>
        <v>1.4434459200000003</v>
      </c>
      <c r="S587" s="152">
        <v>0</v>
      </c>
      <c r="T587" s="153">
        <f>S587*H587</f>
        <v>0</v>
      </c>
      <c r="AR587" s="154" t="s">
        <v>391</v>
      </c>
      <c r="AT587" s="154" t="s">
        <v>479</v>
      </c>
      <c r="AU587" s="154" t="s">
        <v>87</v>
      </c>
      <c r="AY587" s="16" t="s">
        <v>143</v>
      </c>
      <c r="BE587" s="155">
        <f>IF(N587="základná",J587,0)</f>
        <v>0</v>
      </c>
      <c r="BF587" s="155">
        <f>IF(N587="znížená",J587,0)</f>
        <v>0</v>
      </c>
      <c r="BG587" s="155">
        <f>IF(N587="zákl. prenesená",J587,0)</f>
        <v>0</v>
      </c>
      <c r="BH587" s="155">
        <f>IF(N587="zníž. prenesená",J587,0)</f>
        <v>0</v>
      </c>
      <c r="BI587" s="155">
        <f>IF(N587="nulová",J587,0)</f>
        <v>0</v>
      </c>
      <c r="BJ587" s="16" t="s">
        <v>87</v>
      </c>
      <c r="BK587" s="155">
        <f>ROUND(I587*H587,2)</f>
        <v>0</v>
      </c>
      <c r="BL587" s="16" t="s">
        <v>298</v>
      </c>
      <c r="BM587" s="154" t="s">
        <v>864</v>
      </c>
    </row>
    <row r="588" spans="2:65" s="13" customFormat="1" ht="12">
      <c r="B588" s="163"/>
      <c r="D588" s="157" t="s">
        <v>167</v>
      </c>
      <c r="F588" s="165" t="s">
        <v>865</v>
      </c>
      <c r="H588" s="166">
        <v>286.39800000000002</v>
      </c>
      <c r="I588" s="167"/>
      <c r="L588" s="163"/>
      <c r="M588" s="168"/>
      <c r="T588" s="169"/>
      <c r="AT588" s="164" t="s">
        <v>167</v>
      </c>
      <c r="AU588" s="164" t="s">
        <v>87</v>
      </c>
      <c r="AV588" s="13" t="s">
        <v>87</v>
      </c>
      <c r="AW588" s="13" t="s">
        <v>4</v>
      </c>
      <c r="AX588" s="13" t="s">
        <v>81</v>
      </c>
      <c r="AY588" s="164" t="s">
        <v>143</v>
      </c>
    </row>
    <row r="589" spans="2:65" s="1" customFormat="1" ht="37.75" customHeight="1">
      <c r="B589" s="31"/>
      <c r="C589" s="183" t="s">
        <v>866</v>
      </c>
      <c r="D589" s="183" t="s">
        <v>479</v>
      </c>
      <c r="E589" s="184" t="s">
        <v>867</v>
      </c>
      <c r="F589" s="185" t="s">
        <v>868</v>
      </c>
      <c r="G589" s="186" t="s">
        <v>148</v>
      </c>
      <c r="H589" s="187">
        <v>286.39800000000002</v>
      </c>
      <c r="I589" s="188"/>
      <c r="J589" s="189">
        <f>ROUND(I589*H589,2)</f>
        <v>0</v>
      </c>
      <c r="K589" s="190"/>
      <c r="L589" s="191"/>
      <c r="M589" s="192" t="s">
        <v>1</v>
      </c>
      <c r="N589" s="193" t="s">
        <v>40</v>
      </c>
      <c r="P589" s="152">
        <f>O589*H589</f>
        <v>0</v>
      </c>
      <c r="Q589" s="152">
        <v>6.4000000000000003E-3</v>
      </c>
      <c r="R589" s="152">
        <f>Q589*H589</f>
        <v>1.8329472000000002</v>
      </c>
      <c r="S589" s="152">
        <v>0</v>
      </c>
      <c r="T589" s="153">
        <f>S589*H589</f>
        <v>0</v>
      </c>
      <c r="AR589" s="154" t="s">
        <v>391</v>
      </c>
      <c r="AT589" s="154" t="s">
        <v>479</v>
      </c>
      <c r="AU589" s="154" t="s">
        <v>87</v>
      </c>
      <c r="AY589" s="16" t="s">
        <v>143</v>
      </c>
      <c r="BE589" s="155">
        <f>IF(N589="základná",J589,0)</f>
        <v>0</v>
      </c>
      <c r="BF589" s="155">
        <f>IF(N589="znížená",J589,0)</f>
        <v>0</v>
      </c>
      <c r="BG589" s="155">
        <f>IF(N589="zákl. prenesená",J589,0)</f>
        <v>0</v>
      </c>
      <c r="BH589" s="155">
        <f>IF(N589="zníž. prenesená",J589,0)</f>
        <v>0</v>
      </c>
      <c r="BI589" s="155">
        <f>IF(N589="nulová",J589,0)</f>
        <v>0</v>
      </c>
      <c r="BJ589" s="16" t="s">
        <v>87</v>
      </c>
      <c r="BK589" s="155">
        <f>ROUND(I589*H589,2)</f>
        <v>0</v>
      </c>
      <c r="BL589" s="16" t="s">
        <v>298</v>
      </c>
      <c r="BM589" s="154" t="s">
        <v>869</v>
      </c>
    </row>
    <row r="590" spans="2:65" s="13" customFormat="1" ht="12">
      <c r="B590" s="163"/>
      <c r="D590" s="157" t="s">
        <v>167</v>
      </c>
      <c r="F590" s="165" t="s">
        <v>865</v>
      </c>
      <c r="H590" s="166">
        <v>286.39800000000002</v>
      </c>
      <c r="I590" s="167"/>
      <c r="L590" s="163"/>
      <c r="M590" s="168"/>
      <c r="T590" s="169"/>
      <c r="AT590" s="164" t="s">
        <v>167</v>
      </c>
      <c r="AU590" s="164" t="s">
        <v>87</v>
      </c>
      <c r="AV590" s="13" t="s">
        <v>87</v>
      </c>
      <c r="AW590" s="13" t="s">
        <v>4</v>
      </c>
      <c r="AX590" s="13" t="s">
        <v>81</v>
      </c>
      <c r="AY590" s="164" t="s">
        <v>143</v>
      </c>
    </row>
    <row r="591" spans="2:65" s="1" customFormat="1" ht="24.25" customHeight="1">
      <c r="B591" s="31"/>
      <c r="C591" s="142" t="s">
        <v>870</v>
      </c>
      <c r="D591" s="142" t="s">
        <v>145</v>
      </c>
      <c r="E591" s="143" t="s">
        <v>871</v>
      </c>
      <c r="F591" s="144" t="s">
        <v>872</v>
      </c>
      <c r="G591" s="145" t="s">
        <v>216</v>
      </c>
      <c r="H591" s="177"/>
      <c r="I591" s="147"/>
      <c r="J591" s="148">
        <f>ROUND(I591*H591,2)</f>
        <v>0</v>
      </c>
      <c r="K591" s="149"/>
      <c r="L591" s="31"/>
      <c r="M591" s="150" t="s">
        <v>1</v>
      </c>
      <c r="N591" s="151" t="s">
        <v>40</v>
      </c>
      <c r="P591" s="152">
        <f>O591*H591</f>
        <v>0</v>
      </c>
      <c r="Q591" s="152">
        <v>0</v>
      </c>
      <c r="R591" s="152">
        <f>Q591*H591</f>
        <v>0</v>
      </c>
      <c r="S591" s="152">
        <v>0</v>
      </c>
      <c r="T591" s="153">
        <f>S591*H591</f>
        <v>0</v>
      </c>
      <c r="AR591" s="154" t="s">
        <v>298</v>
      </c>
      <c r="AT591" s="154" t="s">
        <v>145</v>
      </c>
      <c r="AU591" s="154" t="s">
        <v>87</v>
      </c>
      <c r="AY591" s="16" t="s">
        <v>143</v>
      </c>
      <c r="BE591" s="155">
        <f>IF(N591="základná",J591,0)</f>
        <v>0</v>
      </c>
      <c r="BF591" s="155">
        <f>IF(N591="znížená",J591,0)</f>
        <v>0</v>
      </c>
      <c r="BG591" s="155">
        <f>IF(N591="zákl. prenesená",J591,0)</f>
        <v>0</v>
      </c>
      <c r="BH591" s="155">
        <f>IF(N591="zníž. prenesená",J591,0)</f>
        <v>0</v>
      </c>
      <c r="BI591" s="155">
        <f>IF(N591="nulová",J591,0)</f>
        <v>0</v>
      </c>
      <c r="BJ591" s="16" t="s">
        <v>87</v>
      </c>
      <c r="BK591" s="155">
        <f>ROUND(I591*H591,2)</f>
        <v>0</v>
      </c>
      <c r="BL591" s="16" t="s">
        <v>298</v>
      </c>
      <c r="BM591" s="154" t="s">
        <v>873</v>
      </c>
    </row>
    <row r="592" spans="2:65" s="11" customFormat="1" ht="22.75" customHeight="1">
      <c r="B592" s="130"/>
      <c r="D592" s="131" t="s">
        <v>73</v>
      </c>
      <c r="E592" s="140" t="s">
        <v>874</v>
      </c>
      <c r="F592" s="140" t="s">
        <v>875</v>
      </c>
      <c r="I592" s="133"/>
      <c r="J592" s="141">
        <f>BK592</f>
        <v>0</v>
      </c>
      <c r="L592" s="130"/>
      <c r="M592" s="135"/>
      <c r="P592" s="136">
        <f>SUM(P593:P595)</f>
        <v>0</v>
      </c>
      <c r="R592" s="136">
        <f>SUM(R593:R595)</f>
        <v>8.5279999999999995E-2</v>
      </c>
      <c r="T592" s="137">
        <f>SUM(T593:T595)</f>
        <v>0</v>
      </c>
      <c r="AR592" s="131" t="s">
        <v>87</v>
      </c>
      <c r="AT592" s="138" t="s">
        <v>73</v>
      </c>
      <c r="AU592" s="138" t="s">
        <v>81</v>
      </c>
      <c r="AY592" s="131" t="s">
        <v>143</v>
      </c>
      <c r="BK592" s="139">
        <f>SUM(BK593:BK595)</f>
        <v>0</v>
      </c>
    </row>
    <row r="593" spans="2:65" s="1" customFormat="1" ht="16.5" customHeight="1">
      <c r="B593" s="31"/>
      <c r="C593" s="142" t="s">
        <v>876</v>
      </c>
      <c r="D593" s="142" t="s">
        <v>145</v>
      </c>
      <c r="E593" s="143" t="s">
        <v>877</v>
      </c>
      <c r="F593" s="144" t="s">
        <v>878</v>
      </c>
      <c r="G593" s="145" t="s">
        <v>196</v>
      </c>
      <c r="H593" s="146">
        <v>4</v>
      </c>
      <c r="I593" s="147"/>
      <c r="J593" s="148">
        <f>ROUND(I593*H593,2)</f>
        <v>0</v>
      </c>
      <c r="K593" s="149"/>
      <c r="L593" s="31"/>
      <c r="M593" s="150" t="s">
        <v>1</v>
      </c>
      <c r="N593" s="151" t="s">
        <v>40</v>
      </c>
      <c r="P593" s="152">
        <f>O593*H593</f>
        <v>0</v>
      </c>
      <c r="Q593" s="152">
        <v>0</v>
      </c>
      <c r="R593" s="152">
        <f>Q593*H593</f>
        <v>0</v>
      </c>
      <c r="S593" s="152">
        <v>0</v>
      </c>
      <c r="T593" s="153">
        <f>S593*H593</f>
        <v>0</v>
      </c>
      <c r="AR593" s="154" t="s">
        <v>298</v>
      </c>
      <c r="AT593" s="154" t="s">
        <v>145</v>
      </c>
      <c r="AU593" s="154" t="s">
        <v>87</v>
      </c>
      <c r="AY593" s="16" t="s">
        <v>143</v>
      </c>
      <c r="BE593" s="155">
        <f>IF(N593="základná",J593,0)</f>
        <v>0</v>
      </c>
      <c r="BF593" s="155">
        <f>IF(N593="znížená",J593,0)</f>
        <v>0</v>
      </c>
      <c r="BG593" s="155">
        <f>IF(N593="zákl. prenesená",J593,0)</f>
        <v>0</v>
      </c>
      <c r="BH593" s="155">
        <f>IF(N593="zníž. prenesená",J593,0)</f>
        <v>0</v>
      </c>
      <c r="BI593" s="155">
        <f>IF(N593="nulová",J593,0)</f>
        <v>0</v>
      </c>
      <c r="BJ593" s="16" t="s">
        <v>87</v>
      </c>
      <c r="BK593" s="155">
        <f>ROUND(I593*H593,2)</f>
        <v>0</v>
      </c>
      <c r="BL593" s="16" t="s">
        <v>298</v>
      </c>
      <c r="BM593" s="154" t="s">
        <v>879</v>
      </c>
    </row>
    <row r="594" spans="2:65" s="1" customFormat="1" ht="21.75" customHeight="1">
      <c r="B594" s="31"/>
      <c r="C594" s="183" t="s">
        <v>880</v>
      </c>
      <c r="D594" s="183" t="s">
        <v>479</v>
      </c>
      <c r="E594" s="184" t="s">
        <v>881</v>
      </c>
      <c r="F594" s="185" t="s">
        <v>882</v>
      </c>
      <c r="G594" s="186" t="s">
        <v>196</v>
      </c>
      <c r="H594" s="187">
        <v>4</v>
      </c>
      <c r="I594" s="188"/>
      <c r="J594" s="189">
        <f>ROUND(I594*H594,2)</f>
        <v>0</v>
      </c>
      <c r="K594" s="190"/>
      <c r="L594" s="191"/>
      <c r="M594" s="192" t="s">
        <v>1</v>
      </c>
      <c r="N594" s="193" t="s">
        <v>40</v>
      </c>
      <c r="P594" s="152">
        <f>O594*H594</f>
        <v>0</v>
      </c>
      <c r="Q594" s="152">
        <v>2.1319999999999999E-2</v>
      </c>
      <c r="R594" s="152">
        <f>Q594*H594</f>
        <v>8.5279999999999995E-2</v>
      </c>
      <c r="S594" s="152">
        <v>0</v>
      </c>
      <c r="T594" s="153">
        <f>S594*H594</f>
        <v>0</v>
      </c>
      <c r="AR594" s="154" t="s">
        <v>391</v>
      </c>
      <c r="AT594" s="154" t="s">
        <v>479</v>
      </c>
      <c r="AU594" s="154" t="s">
        <v>87</v>
      </c>
      <c r="AY594" s="16" t="s">
        <v>143</v>
      </c>
      <c r="BE594" s="155">
        <f>IF(N594="základná",J594,0)</f>
        <v>0</v>
      </c>
      <c r="BF594" s="155">
        <f>IF(N594="znížená",J594,0)</f>
        <v>0</v>
      </c>
      <c r="BG594" s="155">
        <f>IF(N594="zákl. prenesená",J594,0)</f>
        <v>0</v>
      </c>
      <c r="BH594" s="155">
        <f>IF(N594="zníž. prenesená",J594,0)</f>
        <v>0</v>
      </c>
      <c r="BI594" s="155">
        <f>IF(N594="nulová",J594,0)</f>
        <v>0</v>
      </c>
      <c r="BJ594" s="16" t="s">
        <v>87</v>
      </c>
      <c r="BK594" s="155">
        <f>ROUND(I594*H594,2)</f>
        <v>0</v>
      </c>
      <c r="BL594" s="16" t="s">
        <v>298</v>
      </c>
      <c r="BM594" s="154" t="s">
        <v>883</v>
      </c>
    </row>
    <row r="595" spans="2:65" s="1" customFormat="1" ht="24.25" customHeight="1">
      <c r="B595" s="31"/>
      <c r="C595" s="142" t="s">
        <v>884</v>
      </c>
      <c r="D595" s="142" t="s">
        <v>145</v>
      </c>
      <c r="E595" s="143" t="s">
        <v>885</v>
      </c>
      <c r="F595" s="144" t="s">
        <v>886</v>
      </c>
      <c r="G595" s="145" t="s">
        <v>216</v>
      </c>
      <c r="H595" s="177"/>
      <c r="I595" s="147"/>
      <c r="J595" s="148">
        <f>ROUND(I595*H595,2)</f>
        <v>0</v>
      </c>
      <c r="K595" s="149"/>
      <c r="L595" s="31"/>
      <c r="M595" s="150" t="s">
        <v>1</v>
      </c>
      <c r="N595" s="151" t="s">
        <v>40</v>
      </c>
      <c r="P595" s="152">
        <f>O595*H595</f>
        <v>0</v>
      </c>
      <c r="Q595" s="152">
        <v>0</v>
      </c>
      <c r="R595" s="152">
        <f>Q595*H595</f>
        <v>0</v>
      </c>
      <c r="S595" s="152">
        <v>0</v>
      </c>
      <c r="T595" s="153">
        <f>S595*H595</f>
        <v>0</v>
      </c>
      <c r="AR595" s="154" t="s">
        <v>298</v>
      </c>
      <c r="AT595" s="154" t="s">
        <v>145</v>
      </c>
      <c r="AU595" s="154" t="s">
        <v>87</v>
      </c>
      <c r="AY595" s="16" t="s">
        <v>143</v>
      </c>
      <c r="BE595" s="155">
        <f>IF(N595="základná",J595,0)</f>
        <v>0</v>
      </c>
      <c r="BF595" s="155">
        <f>IF(N595="znížená",J595,0)</f>
        <v>0</v>
      </c>
      <c r="BG595" s="155">
        <f>IF(N595="zákl. prenesená",J595,0)</f>
        <v>0</v>
      </c>
      <c r="BH595" s="155">
        <f>IF(N595="zníž. prenesená",J595,0)</f>
        <v>0</v>
      </c>
      <c r="BI595" s="155">
        <f>IF(N595="nulová",J595,0)</f>
        <v>0</v>
      </c>
      <c r="BJ595" s="16" t="s">
        <v>87</v>
      </c>
      <c r="BK595" s="155">
        <f>ROUND(I595*H595,2)</f>
        <v>0</v>
      </c>
      <c r="BL595" s="16" t="s">
        <v>298</v>
      </c>
      <c r="BM595" s="154" t="s">
        <v>887</v>
      </c>
    </row>
    <row r="596" spans="2:65" s="11" customFormat="1" ht="22.75" customHeight="1">
      <c r="B596" s="130"/>
      <c r="D596" s="131" t="s">
        <v>73</v>
      </c>
      <c r="E596" s="140" t="s">
        <v>888</v>
      </c>
      <c r="F596" s="140" t="s">
        <v>889</v>
      </c>
      <c r="I596" s="133"/>
      <c r="J596" s="141">
        <f>BK596</f>
        <v>0</v>
      </c>
      <c r="L596" s="130"/>
      <c r="M596" s="135"/>
      <c r="P596" s="136">
        <f>SUM(P597:P657)</f>
        <v>0</v>
      </c>
      <c r="R596" s="136">
        <f>SUM(R597:R657)</f>
        <v>15.28351325</v>
      </c>
      <c r="T596" s="137">
        <f>SUM(T597:T657)</f>
        <v>0</v>
      </c>
      <c r="AR596" s="131" t="s">
        <v>87</v>
      </c>
      <c r="AT596" s="138" t="s">
        <v>73</v>
      </c>
      <c r="AU596" s="138" t="s">
        <v>81</v>
      </c>
      <c r="AY596" s="131" t="s">
        <v>143</v>
      </c>
      <c r="BK596" s="139">
        <f>SUM(BK597:BK657)</f>
        <v>0</v>
      </c>
    </row>
    <row r="597" spans="2:65" s="1" customFormat="1" ht="24.25" customHeight="1">
      <c r="B597" s="31"/>
      <c r="C597" s="142" t="s">
        <v>890</v>
      </c>
      <c r="D597" s="142" t="s">
        <v>145</v>
      </c>
      <c r="E597" s="143" t="s">
        <v>891</v>
      </c>
      <c r="F597" s="144" t="s">
        <v>892</v>
      </c>
      <c r="G597" s="145" t="s">
        <v>558</v>
      </c>
      <c r="H597" s="146">
        <v>125.79</v>
      </c>
      <c r="I597" s="147"/>
      <c r="J597" s="148">
        <f>ROUND(I597*H597,2)</f>
        <v>0</v>
      </c>
      <c r="K597" s="149"/>
      <c r="L597" s="31"/>
      <c r="M597" s="150" t="s">
        <v>1</v>
      </c>
      <c r="N597" s="151" t="s">
        <v>40</v>
      </c>
      <c r="P597" s="152">
        <f>O597*H597</f>
        <v>0</v>
      </c>
      <c r="Q597" s="152">
        <v>2.5999999999999998E-4</v>
      </c>
      <c r="R597" s="152">
        <f>Q597*H597</f>
        <v>3.2705399999999996E-2</v>
      </c>
      <c r="S597" s="152">
        <v>0</v>
      </c>
      <c r="T597" s="153">
        <f>S597*H597</f>
        <v>0</v>
      </c>
      <c r="AR597" s="154" t="s">
        <v>298</v>
      </c>
      <c r="AT597" s="154" t="s">
        <v>145</v>
      </c>
      <c r="AU597" s="154" t="s">
        <v>87</v>
      </c>
      <c r="AY597" s="16" t="s">
        <v>143</v>
      </c>
      <c r="BE597" s="155">
        <f>IF(N597="základná",J597,0)</f>
        <v>0</v>
      </c>
      <c r="BF597" s="155">
        <f>IF(N597="znížená",J597,0)</f>
        <v>0</v>
      </c>
      <c r="BG597" s="155">
        <f>IF(N597="zákl. prenesená",J597,0)</f>
        <v>0</v>
      </c>
      <c r="BH597" s="155">
        <f>IF(N597="zníž. prenesená",J597,0)</f>
        <v>0</v>
      </c>
      <c r="BI597" s="155">
        <f>IF(N597="nulová",J597,0)</f>
        <v>0</v>
      </c>
      <c r="BJ597" s="16" t="s">
        <v>87</v>
      </c>
      <c r="BK597" s="155">
        <f>ROUND(I597*H597,2)</f>
        <v>0</v>
      </c>
      <c r="BL597" s="16" t="s">
        <v>298</v>
      </c>
      <c r="BM597" s="154" t="s">
        <v>893</v>
      </c>
    </row>
    <row r="598" spans="2:65" s="12" customFormat="1" ht="12">
      <c r="B598" s="156"/>
      <c r="D598" s="157" t="s">
        <v>167</v>
      </c>
      <c r="E598" s="158" t="s">
        <v>1</v>
      </c>
      <c r="F598" s="159" t="s">
        <v>894</v>
      </c>
      <c r="H598" s="158" t="s">
        <v>1</v>
      </c>
      <c r="I598" s="160"/>
      <c r="L598" s="156"/>
      <c r="M598" s="161"/>
      <c r="T598" s="162"/>
      <c r="AT598" s="158" t="s">
        <v>167</v>
      </c>
      <c r="AU598" s="158" t="s">
        <v>87</v>
      </c>
      <c r="AV598" s="12" t="s">
        <v>81</v>
      </c>
      <c r="AW598" s="12" t="s">
        <v>30</v>
      </c>
      <c r="AX598" s="12" t="s">
        <v>74</v>
      </c>
      <c r="AY598" s="158" t="s">
        <v>143</v>
      </c>
    </row>
    <row r="599" spans="2:65" s="13" customFormat="1" ht="12">
      <c r="B599" s="163"/>
      <c r="D599" s="157" t="s">
        <v>167</v>
      </c>
      <c r="E599" s="164" t="s">
        <v>1</v>
      </c>
      <c r="F599" s="165" t="s">
        <v>895</v>
      </c>
      <c r="H599" s="166">
        <v>125.79</v>
      </c>
      <c r="I599" s="167"/>
      <c r="L599" s="163"/>
      <c r="M599" s="168"/>
      <c r="T599" s="169"/>
      <c r="AT599" s="164" t="s">
        <v>167</v>
      </c>
      <c r="AU599" s="164" t="s">
        <v>87</v>
      </c>
      <c r="AV599" s="13" t="s">
        <v>87</v>
      </c>
      <c r="AW599" s="13" t="s">
        <v>30</v>
      </c>
      <c r="AX599" s="13" t="s">
        <v>74</v>
      </c>
      <c r="AY599" s="164" t="s">
        <v>143</v>
      </c>
    </row>
    <row r="600" spans="2:65" s="14" customFormat="1" ht="12">
      <c r="B600" s="170"/>
      <c r="D600" s="157" t="s">
        <v>167</v>
      </c>
      <c r="E600" s="171" t="s">
        <v>1</v>
      </c>
      <c r="F600" s="172" t="s">
        <v>170</v>
      </c>
      <c r="H600" s="173">
        <v>125.79</v>
      </c>
      <c r="I600" s="174"/>
      <c r="L600" s="170"/>
      <c r="M600" s="175"/>
      <c r="T600" s="176"/>
      <c r="AT600" s="171" t="s">
        <v>167</v>
      </c>
      <c r="AU600" s="171" t="s">
        <v>87</v>
      </c>
      <c r="AV600" s="14" t="s">
        <v>149</v>
      </c>
      <c r="AW600" s="14" t="s">
        <v>30</v>
      </c>
      <c r="AX600" s="14" t="s">
        <v>81</v>
      </c>
      <c r="AY600" s="171" t="s">
        <v>143</v>
      </c>
    </row>
    <row r="601" spans="2:65" s="1" customFormat="1" ht="24.25" customHeight="1">
      <c r="B601" s="31"/>
      <c r="C601" s="183" t="s">
        <v>896</v>
      </c>
      <c r="D601" s="183" t="s">
        <v>479</v>
      </c>
      <c r="E601" s="184" t="s">
        <v>897</v>
      </c>
      <c r="F601" s="185" t="s">
        <v>898</v>
      </c>
      <c r="G601" s="186" t="s">
        <v>161</v>
      </c>
      <c r="H601" s="187">
        <v>1.056</v>
      </c>
      <c r="I601" s="188"/>
      <c r="J601" s="189">
        <f>ROUND(I601*H601,2)</f>
        <v>0</v>
      </c>
      <c r="K601" s="190"/>
      <c r="L601" s="191"/>
      <c r="M601" s="192" t="s">
        <v>1</v>
      </c>
      <c r="N601" s="193" t="s">
        <v>40</v>
      </c>
      <c r="P601" s="152">
        <f>O601*H601</f>
        <v>0</v>
      </c>
      <c r="Q601" s="152">
        <v>0.55000000000000004</v>
      </c>
      <c r="R601" s="152">
        <f>Q601*H601</f>
        <v>0.58080000000000009</v>
      </c>
      <c r="S601" s="152">
        <v>0</v>
      </c>
      <c r="T601" s="153">
        <f>S601*H601</f>
        <v>0</v>
      </c>
      <c r="AR601" s="154" t="s">
        <v>391</v>
      </c>
      <c r="AT601" s="154" t="s">
        <v>479</v>
      </c>
      <c r="AU601" s="154" t="s">
        <v>87</v>
      </c>
      <c r="AY601" s="16" t="s">
        <v>143</v>
      </c>
      <c r="BE601" s="155">
        <f>IF(N601="základná",J601,0)</f>
        <v>0</v>
      </c>
      <c r="BF601" s="155">
        <f>IF(N601="znížená",J601,0)</f>
        <v>0</v>
      </c>
      <c r="BG601" s="155">
        <f>IF(N601="zákl. prenesená",J601,0)</f>
        <v>0</v>
      </c>
      <c r="BH601" s="155">
        <f>IF(N601="zníž. prenesená",J601,0)</f>
        <v>0</v>
      </c>
      <c r="BI601" s="155">
        <f>IF(N601="nulová",J601,0)</f>
        <v>0</v>
      </c>
      <c r="BJ601" s="16" t="s">
        <v>87</v>
      </c>
      <c r="BK601" s="155">
        <f>ROUND(I601*H601,2)</f>
        <v>0</v>
      </c>
      <c r="BL601" s="16" t="s">
        <v>298</v>
      </c>
      <c r="BM601" s="154" t="s">
        <v>899</v>
      </c>
    </row>
    <row r="602" spans="2:65" s="12" customFormat="1" ht="12">
      <c r="B602" s="156"/>
      <c r="D602" s="157" t="s">
        <v>167</v>
      </c>
      <c r="E602" s="158" t="s">
        <v>1</v>
      </c>
      <c r="F602" s="159" t="s">
        <v>894</v>
      </c>
      <c r="H602" s="158" t="s">
        <v>1</v>
      </c>
      <c r="I602" s="160"/>
      <c r="L602" s="156"/>
      <c r="M602" s="161"/>
      <c r="T602" s="162"/>
      <c r="AT602" s="158" t="s">
        <v>167</v>
      </c>
      <c r="AU602" s="158" t="s">
        <v>87</v>
      </c>
      <c r="AV602" s="12" t="s">
        <v>81</v>
      </c>
      <c r="AW602" s="12" t="s">
        <v>30</v>
      </c>
      <c r="AX602" s="12" t="s">
        <v>74</v>
      </c>
      <c r="AY602" s="158" t="s">
        <v>143</v>
      </c>
    </row>
    <row r="603" spans="2:65" s="13" customFormat="1" ht="12">
      <c r="B603" s="163"/>
      <c r="D603" s="157" t="s">
        <v>167</v>
      </c>
      <c r="E603" s="164" t="s">
        <v>1</v>
      </c>
      <c r="F603" s="165" t="s">
        <v>900</v>
      </c>
      <c r="H603" s="166">
        <v>1.006</v>
      </c>
      <c r="I603" s="167"/>
      <c r="L603" s="163"/>
      <c r="M603" s="168"/>
      <c r="T603" s="169"/>
      <c r="AT603" s="164" t="s">
        <v>167</v>
      </c>
      <c r="AU603" s="164" t="s">
        <v>87</v>
      </c>
      <c r="AV603" s="13" t="s">
        <v>87</v>
      </c>
      <c r="AW603" s="13" t="s">
        <v>30</v>
      </c>
      <c r="AX603" s="13" t="s">
        <v>74</v>
      </c>
      <c r="AY603" s="164" t="s">
        <v>143</v>
      </c>
    </row>
    <row r="604" spans="2:65" s="14" customFormat="1" ht="12">
      <c r="B604" s="170"/>
      <c r="D604" s="157" t="s">
        <v>167</v>
      </c>
      <c r="E604" s="171" t="s">
        <v>1</v>
      </c>
      <c r="F604" s="172" t="s">
        <v>170</v>
      </c>
      <c r="H604" s="173">
        <v>1.006</v>
      </c>
      <c r="I604" s="174"/>
      <c r="L604" s="170"/>
      <c r="M604" s="175"/>
      <c r="T604" s="176"/>
      <c r="AT604" s="171" t="s">
        <v>167</v>
      </c>
      <c r="AU604" s="171" t="s">
        <v>87</v>
      </c>
      <c r="AV604" s="14" t="s">
        <v>149</v>
      </c>
      <c r="AW604" s="14" t="s">
        <v>30</v>
      </c>
      <c r="AX604" s="14" t="s">
        <v>81</v>
      </c>
      <c r="AY604" s="171" t="s">
        <v>143</v>
      </c>
    </row>
    <row r="605" spans="2:65" s="13" customFormat="1" ht="12">
      <c r="B605" s="163"/>
      <c r="D605" s="157" t="s">
        <v>167</v>
      </c>
      <c r="F605" s="165" t="s">
        <v>901</v>
      </c>
      <c r="H605" s="166">
        <v>1.056</v>
      </c>
      <c r="I605" s="167"/>
      <c r="L605" s="163"/>
      <c r="M605" s="168"/>
      <c r="T605" s="169"/>
      <c r="AT605" s="164" t="s">
        <v>167</v>
      </c>
      <c r="AU605" s="164" t="s">
        <v>87</v>
      </c>
      <c r="AV605" s="13" t="s">
        <v>87</v>
      </c>
      <c r="AW605" s="13" t="s">
        <v>4</v>
      </c>
      <c r="AX605" s="13" t="s">
        <v>81</v>
      </c>
      <c r="AY605" s="164" t="s">
        <v>143</v>
      </c>
    </row>
    <row r="606" spans="2:65" s="1" customFormat="1" ht="24.25" customHeight="1">
      <c r="B606" s="31"/>
      <c r="C606" s="142" t="s">
        <v>902</v>
      </c>
      <c r="D606" s="142" t="s">
        <v>145</v>
      </c>
      <c r="E606" s="143" t="s">
        <v>903</v>
      </c>
      <c r="F606" s="144" t="s">
        <v>904</v>
      </c>
      <c r="G606" s="145" t="s">
        <v>558</v>
      </c>
      <c r="H606" s="146">
        <v>37.06</v>
      </c>
      <c r="I606" s="147"/>
      <c r="J606" s="148">
        <f>ROUND(I606*H606,2)</f>
        <v>0</v>
      </c>
      <c r="K606" s="149"/>
      <c r="L606" s="31"/>
      <c r="M606" s="150" t="s">
        <v>1</v>
      </c>
      <c r="N606" s="151" t="s">
        <v>40</v>
      </c>
      <c r="P606" s="152">
        <f>O606*H606</f>
        <v>0</v>
      </c>
      <c r="Q606" s="152">
        <v>2.5999999999999998E-4</v>
      </c>
      <c r="R606" s="152">
        <f>Q606*H606</f>
        <v>9.6355999999999994E-3</v>
      </c>
      <c r="S606" s="152">
        <v>0</v>
      </c>
      <c r="T606" s="153">
        <f>S606*H606</f>
        <v>0</v>
      </c>
      <c r="AR606" s="154" t="s">
        <v>298</v>
      </c>
      <c r="AT606" s="154" t="s">
        <v>145</v>
      </c>
      <c r="AU606" s="154" t="s">
        <v>87</v>
      </c>
      <c r="AY606" s="16" t="s">
        <v>143</v>
      </c>
      <c r="BE606" s="155">
        <f>IF(N606="základná",J606,0)</f>
        <v>0</v>
      </c>
      <c r="BF606" s="155">
        <f>IF(N606="znížená",J606,0)</f>
        <v>0</v>
      </c>
      <c r="BG606" s="155">
        <f>IF(N606="zákl. prenesená",J606,0)</f>
        <v>0</v>
      </c>
      <c r="BH606" s="155">
        <f>IF(N606="zníž. prenesená",J606,0)</f>
        <v>0</v>
      </c>
      <c r="BI606" s="155">
        <f>IF(N606="nulová",J606,0)</f>
        <v>0</v>
      </c>
      <c r="BJ606" s="16" t="s">
        <v>87</v>
      </c>
      <c r="BK606" s="155">
        <f>ROUND(I606*H606,2)</f>
        <v>0</v>
      </c>
      <c r="BL606" s="16" t="s">
        <v>298</v>
      </c>
      <c r="BM606" s="154" t="s">
        <v>905</v>
      </c>
    </row>
    <row r="607" spans="2:65" s="12" customFormat="1" ht="12">
      <c r="B607" s="156"/>
      <c r="D607" s="157" t="s">
        <v>167</v>
      </c>
      <c r="E607" s="158" t="s">
        <v>1</v>
      </c>
      <c r="F607" s="159" t="s">
        <v>906</v>
      </c>
      <c r="H607" s="158" t="s">
        <v>1</v>
      </c>
      <c r="I607" s="160"/>
      <c r="L607" s="156"/>
      <c r="M607" s="161"/>
      <c r="T607" s="162"/>
      <c r="AT607" s="158" t="s">
        <v>167</v>
      </c>
      <c r="AU607" s="158" t="s">
        <v>87</v>
      </c>
      <c r="AV607" s="12" t="s">
        <v>81</v>
      </c>
      <c r="AW607" s="12" t="s">
        <v>30</v>
      </c>
      <c r="AX607" s="12" t="s">
        <v>74</v>
      </c>
      <c r="AY607" s="158" t="s">
        <v>143</v>
      </c>
    </row>
    <row r="608" spans="2:65" s="13" customFormat="1" ht="12">
      <c r="B608" s="163"/>
      <c r="D608" s="157" t="s">
        <v>167</v>
      </c>
      <c r="E608" s="164" t="s">
        <v>1</v>
      </c>
      <c r="F608" s="165" t="s">
        <v>907</v>
      </c>
      <c r="H608" s="166">
        <v>37.06</v>
      </c>
      <c r="I608" s="167"/>
      <c r="L608" s="163"/>
      <c r="M608" s="168"/>
      <c r="T608" s="169"/>
      <c r="AT608" s="164" t="s">
        <v>167</v>
      </c>
      <c r="AU608" s="164" t="s">
        <v>87</v>
      </c>
      <c r="AV608" s="13" t="s">
        <v>87</v>
      </c>
      <c r="AW608" s="13" t="s">
        <v>30</v>
      </c>
      <c r="AX608" s="13" t="s">
        <v>74</v>
      </c>
      <c r="AY608" s="164" t="s">
        <v>143</v>
      </c>
    </row>
    <row r="609" spans="2:65" s="14" customFormat="1" ht="12">
      <c r="B609" s="170"/>
      <c r="D609" s="157" t="s">
        <v>167</v>
      </c>
      <c r="E609" s="171" t="s">
        <v>1</v>
      </c>
      <c r="F609" s="172" t="s">
        <v>170</v>
      </c>
      <c r="H609" s="173">
        <v>37.06</v>
      </c>
      <c r="I609" s="174"/>
      <c r="L609" s="170"/>
      <c r="M609" s="175"/>
      <c r="T609" s="176"/>
      <c r="AT609" s="171" t="s">
        <v>167</v>
      </c>
      <c r="AU609" s="171" t="s">
        <v>87</v>
      </c>
      <c r="AV609" s="14" t="s">
        <v>149</v>
      </c>
      <c r="AW609" s="14" t="s">
        <v>30</v>
      </c>
      <c r="AX609" s="14" t="s">
        <v>81</v>
      </c>
      <c r="AY609" s="171" t="s">
        <v>143</v>
      </c>
    </row>
    <row r="610" spans="2:65" s="1" customFormat="1" ht="24.25" customHeight="1">
      <c r="B610" s="31"/>
      <c r="C610" s="183" t="s">
        <v>908</v>
      </c>
      <c r="D610" s="183" t="s">
        <v>479</v>
      </c>
      <c r="E610" s="184" t="s">
        <v>909</v>
      </c>
      <c r="F610" s="185" t="s">
        <v>910</v>
      </c>
      <c r="G610" s="186" t="s">
        <v>161</v>
      </c>
      <c r="H610" s="187">
        <v>0.7</v>
      </c>
      <c r="I610" s="188"/>
      <c r="J610" s="189">
        <f>ROUND(I610*H610,2)</f>
        <v>0</v>
      </c>
      <c r="K610" s="190"/>
      <c r="L610" s="191"/>
      <c r="M610" s="192" t="s">
        <v>1</v>
      </c>
      <c r="N610" s="193" t="s">
        <v>40</v>
      </c>
      <c r="P610" s="152">
        <f>O610*H610</f>
        <v>0</v>
      </c>
      <c r="Q610" s="152">
        <v>0.5</v>
      </c>
      <c r="R610" s="152">
        <f>Q610*H610</f>
        <v>0.35</v>
      </c>
      <c r="S610" s="152">
        <v>0</v>
      </c>
      <c r="T610" s="153">
        <f>S610*H610</f>
        <v>0</v>
      </c>
      <c r="AR610" s="154" t="s">
        <v>391</v>
      </c>
      <c r="AT610" s="154" t="s">
        <v>479</v>
      </c>
      <c r="AU610" s="154" t="s">
        <v>87</v>
      </c>
      <c r="AY610" s="16" t="s">
        <v>143</v>
      </c>
      <c r="BE610" s="155">
        <f>IF(N610="základná",J610,0)</f>
        <v>0</v>
      </c>
      <c r="BF610" s="155">
        <f>IF(N610="znížená",J610,0)</f>
        <v>0</v>
      </c>
      <c r="BG610" s="155">
        <f>IF(N610="zákl. prenesená",J610,0)</f>
        <v>0</v>
      </c>
      <c r="BH610" s="155">
        <f>IF(N610="zníž. prenesená",J610,0)</f>
        <v>0</v>
      </c>
      <c r="BI610" s="155">
        <f>IF(N610="nulová",J610,0)</f>
        <v>0</v>
      </c>
      <c r="BJ610" s="16" t="s">
        <v>87</v>
      </c>
      <c r="BK610" s="155">
        <f>ROUND(I610*H610,2)</f>
        <v>0</v>
      </c>
      <c r="BL610" s="16" t="s">
        <v>298</v>
      </c>
      <c r="BM610" s="154" t="s">
        <v>911</v>
      </c>
    </row>
    <row r="611" spans="2:65" s="12" customFormat="1" ht="12">
      <c r="B611" s="156"/>
      <c r="D611" s="157" t="s">
        <v>167</v>
      </c>
      <c r="E611" s="158" t="s">
        <v>1</v>
      </c>
      <c r="F611" s="159" t="s">
        <v>906</v>
      </c>
      <c r="H611" s="158" t="s">
        <v>1</v>
      </c>
      <c r="I611" s="160"/>
      <c r="L611" s="156"/>
      <c r="M611" s="161"/>
      <c r="T611" s="162"/>
      <c r="AT611" s="158" t="s">
        <v>167</v>
      </c>
      <c r="AU611" s="158" t="s">
        <v>87</v>
      </c>
      <c r="AV611" s="12" t="s">
        <v>81</v>
      </c>
      <c r="AW611" s="12" t="s">
        <v>30</v>
      </c>
      <c r="AX611" s="12" t="s">
        <v>74</v>
      </c>
      <c r="AY611" s="158" t="s">
        <v>143</v>
      </c>
    </row>
    <row r="612" spans="2:65" s="13" customFormat="1" ht="12">
      <c r="B612" s="163"/>
      <c r="D612" s="157" t="s">
        <v>167</v>
      </c>
      <c r="E612" s="164" t="s">
        <v>1</v>
      </c>
      <c r="F612" s="165" t="s">
        <v>912</v>
      </c>
      <c r="H612" s="166">
        <v>0.66700000000000004</v>
      </c>
      <c r="I612" s="167"/>
      <c r="L612" s="163"/>
      <c r="M612" s="168"/>
      <c r="T612" s="169"/>
      <c r="AT612" s="164" t="s">
        <v>167</v>
      </c>
      <c r="AU612" s="164" t="s">
        <v>87</v>
      </c>
      <c r="AV612" s="13" t="s">
        <v>87</v>
      </c>
      <c r="AW612" s="13" t="s">
        <v>30</v>
      </c>
      <c r="AX612" s="13" t="s">
        <v>74</v>
      </c>
      <c r="AY612" s="164" t="s">
        <v>143</v>
      </c>
    </row>
    <row r="613" spans="2:65" s="14" customFormat="1" ht="12">
      <c r="B613" s="170"/>
      <c r="D613" s="157" t="s">
        <v>167</v>
      </c>
      <c r="E613" s="171" t="s">
        <v>1</v>
      </c>
      <c r="F613" s="172" t="s">
        <v>170</v>
      </c>
      <c r="H613" s="173">
        <v>0.66700000000000004</v>
      </c>
      <c r="I613" s="174"/>
      <c r="L613" s="170"/>
      <c r="M613" s="175"/>
      <c r="T613" s="176"/>
      <c r="AT613" s="171" t="s">
        <v>167</v>
      </c>
      <c r="AU613" s="171" t="s">
        <v>87</v>
      </c>
      <c r="AV613" s="14" t="s">
        <v>149</v>
      </c>
      <c r="AW613" s="14" t="s">
        <v>30</v>
      </c>
      <c r="AX613" s="14" t="s">
        <v>81</v>
      </c>
      <c r="AY613" s="171" t="s">
        <v>143</v>
      </c>
    </row>
    <row r="614" spans="2:65" s="13" customFormat="1" ht="12">
      <c r="B614" s="163"/>
      <c r="D614" s="157" t="s">
        <v>167</v>
      </c>
      <c r="F614" s="165" t="s">
        <v>913</v>
      </c>
      <c r="H614" s="166">
        <v>0.7</v>
      </c>
      <c r="I614" s="167"/>
      <c r="L614" s="163"/>
      <c r="M614" s="168"/>
      <c r="T614" s="169"/>
      <c r="AT614" s="164" t="s">
        <v>167</v>
      </c>
      <c r="AU614" s="164" t="s">
        <v>87</v>
      </c>
      <c r="AV614" s="13" t="s">
        <v>87</v>
      </c>
      <c r="AW614" s="13" t="s">
        <v>4</v>
      </c>
      <c r="AX614" s="13" t="s">
        <v>81</v>
      </c>
      <c r="AY614" s="164" t="s">
        <v>143</v>
      </c>
    </row>
    <row r="615" spans="2:65" s="1" customFormat="1" ht="24.25" customHeight="1">
      <c r="B615" s="31"/>
      <c r="C615" s="142" t="s">
        <v>914</v>
      </c>
      <c r="D615" s="142" t="s">
        <v>145</v>
      </c>
      <c r="E615" s="143" t="s">
        <v>915</v>
      </c>
      <c r="F615" s="144" t="s">
        <v>916</v>
      </c>
      <c r="G615" s="145" t="s">
        <v>558</v>
      </c>
      <c r="H615" s="146">
        <v>742.33</v>
      </c>
      <c r="I615" s="147"/>
      <c r="J615" s="148">
        <f>ROUND(I615*H615,2)</f>
        <v>0</v>
      </c>
      <c r="K615" s="149"/>
      <c r="L615" s="31"/>
      <c r="M615" s="150" t="s">
        <v>1</v>
      </c>
      <c r="N615" s="151" t="s">
        <v>40</v>
      </c>
      <c r="P615" s="152">
        <f>O615*H615</f>
        <v>0</v>
      </c>
      <c r="Q615" s="152">
        <v>2.5999999999999998E-4</v>
      </c>
      <c r="R615" s="152">
        <f>Q615*H615</f>
        <v>0.19300580000000001</v>
      </c>
      <c r="S615" s="152">
        <v>0</v>
      </c>
      <c r="T615" s="153">
        <f>S615*H615</f>
        <v>0</v>
      </c>
      <c r="AR615" s="154" t="s">
        <v>298</v>
      </c>
      <c r="AT615" s="154" t="s">
        <v>145</v>
      </c>
      <c r="AU615" s="154" t="s">
        <v>87</v>
      </c>
      <c r="AY615" s="16" t="s">
        <v>143</v>
      </c>
      <c r="BE615" s="155">
        <f>IF(N615="základná",J615,0)</f>
        <v>0</v>
      </c>
      <c r="BF615" s="155">
        <f>IF(N615="znížená",J615,0)</f>
        <v>0</v>
      </c>
      <c r="BG615" s="155">
        <f>IF(N615="zákl. prenesená",J615,0)</f>
        <v>0</v>
      </c>
      <c r="BH615" s="155">
        <f>IF(N615="zníž. prenesená",J615,0)</f>
        <v>0</v>
      </c>
      <c r="BI615" s="155">
        <f>IF(N615="nulová",J615,0)</f>
        <v>0</v>
      </c>
      <c r="BJ615" s="16" t="s">
        <v>87</v>
      </c>
      <c r="BK615" s="155">
        <f>ROUND(I615*H615,2)</f>
        <v>0</v>
      </c>
      <c r="BL615" s="16" t="s">
        <v>298</v>
      </c>
      <c r="BM615" s="154" t="s">
        <v>917</v>
      </c>
    </row>
    <row r="616" spans="2:65" s="12" customFormat="1" ht="12">
      <c r="B616" s="156"/>
      <c r="D616" s="157" t="s">
        <v>167</v>
      </c>
      <c r="E616" s="158" t="s">
        <v>1</v>
      </c>
      <c r="F616" s="159" t="s">
        <v>918</v>
      </c>
      <c r="H616" s="158" t="s">
        <v>1</v>
      </c>
      <c r="I616" s="160"/>
      <c r="L616" s="156"/>
      <c r="M616" s="161"/>
      <c r="T616" s="162"/>
      <c r="AT616" s="158" t="s">
        <v>167</v>
      </c>
      <c r="AU616" s="158" t="s">
        <v>87</v>
      </c>
      <c r="AV616" s="12" t="s">
        <v>81</v>
      </c>
      <c r="AW616" s="12" t="s">
        <v>30</v>
      </c>
      <c r="AX616" s="12" t="s">
        <v>74</v>
      </c>
      <c r="AY616" s="158" t="s">
        <v>143</v>
      </c>
    </row>
    <row r="617" spans="2:65" s="13" customFormat="1" ht="12">
      <c r="B617" s="163"/>
      <c r="D617" s="157" t="s">
        <v>167</v>
      </c>
      <c r="E617" s="164" t="s">
        <v>1</v>
      </c>
      <c r="F617" s="165" t="s">
        <v>919</v>
      </c>
      <c r="H617" s="166">
        <v>76.930000000000007</v>
      </c>
      <c r="I617" s="167"/>
      <c r="L617" s="163"/>
      <c r="M617" s="168"/>
      <c r="T617" s="169"/>
      <c r="AT617" s="164" t="s">
        <v>167</v>
      </c>
      <c r="AU617" s="164" t="s">
        <v>87</v>
      </c>
      <c r="AV617" s="13" t="s">
        <v>87</v>
      </c>
      <c r="AW617" s="13" t="s">
        <v>30</v>
      </c>
      <c r="AX617" s="13" t="s">
        <v>74</v>
      </c>
      <c r="AY617" s="164" t="s">
        <v>143</v>
      </c>
    </row>
    <row r="618" spans="2:65" s="12" customFormat="1" ht="12">
      <c r="B618" s="156"/>
      <c r="D618" s="157" t="s">
        <v>167</v>
      </c>
      <c r="E618" s="158" t="s">
        <v>1</v>
      </c>
      <c r="F618" s="159" t="s">
        <v>920</v>
      </c>
      <c r="H618" s="158" t="s">
        <v>1</v>
      </c>
      <c r="I618" s="160"/>
      <c r="L618" s="156"/>
      <c r="M618" s="161"/>
      <c r="T618" s="162"/>
      <c r="AT618" s="158" t="s">
        <v>167</v>
      </c>
      <c r="AU618" s="158" t="s">
        <v>87</v>
      </c>
      <c r="AV618" s="12" t="s">
        <v>81</v>
      </c>
      <c r="AW618" s="12" t="s">
        <v>30</v>
      </c>
      <c r="AX618" s="12" t="s">
        <v>74</v>
      </c>
      <c r="AY618" s="158" t="s">
        <v>143</v>
      </c>
    </row>
    <row r="619" spans="2:65" s="13" customFormat="1" ht="12">
      <c r="B619" s="163"/>
      <c r="D619" s="157" t="s">
        <v>167</v>
      </c>
      <c r="E619" s="164" t="s">
        <v>1</v>
      </c>
      <c r="F619" s="165" t="s">
        <v>921</v>
      </c>
      <c r="H619" s="166">
        <v>387.32</v>
      </c>
      <c r="I619" s="167"/>
      <c r="L619" s="163"/>
      <c r="M619" s="168"/>
      <c r="T619" s="169"/>
      <c r="AT619" s="164" t="s">
        <v>167</v>
      </c>
      <c r="AU619" s="164" t="s">
        <v>87</v>
      </c>
      <c r="AV619" s="13" t="s">
        <v>87</v>
      </c>
      <c r="AW619" s="13" t="s">
        <v>30</v>
      </c>
      <c r="AX619" s="13" t="s">
        <v>74</v>
      </c>
      <c r="AY619" s="164" t="s">
        <v>143</v>
      </c>
    </row>
    <row r="620" spans="2:65" s="12" customFormat="1" ht="12">
      <c r="B620" s="156"/>
      <c r="D620" s="157" t="s">
        <v>167</v>
      </c>
      <c r="E620" s="158" t="s">
        <v>1</v>
      </c>
      <c r="F620" s="159" t="s">
        <v>922</v>
      </c>
      <c r="H620" s="158" t="s">
        <v>1</v>
      </c>
      <c r="I620" s="160"/>
      <c r="L620" s="156"/>
      <c r="M620" s="161"/>
      <c r="T620" s="162"/>
      <c r="AT620" s="158" t="s">
        <v>167</v>
      </c>
      <c r="AU620" s="158" t="s">
        <v>87</v>
      </c>
      <c r="AV620" s="12" t="s">
        <v>81</v>
      </c>
      <c r="AW620" s="12" t="s">
        <v>30</v>
      </c>
      <c r="AX620" s="12" t="s">
        <v>74</v>
      </c>
      <c r="AY620" s="158" t="s">
        <v>143</v>
      </c>
    </row>
    <row r="621" spans="2:65" s="13" customFormat="1" ht="12">
      <c r="B621" s="163"/>
      <c r="D621" s="157" t="s">
        <v>167</v>
      </c>
      <c r="E621" s="164" t="s">
        <v>1</v>
      </c>
      <c r="F621" s="165" t="s">
        <v>923</v>
      </c>
      <c r="H621" s="166">
        <v>278.08</v>
      </c>
      <c r="I621" s="167"/>
      <c r="L621" s="163"/>
      <c r="M621" s="168"/>
      <c r="T621" s="169"/>
      <c r="AT621" s="164" t="s">
        <v>167</v>
      </c>
      <c r="AU621" s="164" t="s">
        <v>87</v>
      </c>
      <c r="AV621" s="13" t="s">
        <v>87</v>
      </c>
      <c r="AW621" s="13" t="s">
        <v>30</v>
      </c>
      <c r="AX621" s="13" t="s">
        <v>74</v>
      </c>
      <c r="AY621" s="164" t="s">
        <v>143</v>
      </c>
    </row>
    <row r="622" spans="2:65" s="14" customFormat="1" ht="12">
      <c r="B622" s="170"/>
      <c r="D622" s="157" t="s">
        <v>167</v>
      </c>
      <c r="E622" s="171" t="s">
        <v>1</v>
      </c>
      <c r="F622" s="172" t="s">
        <v>170</v>
      </c>
      <c r="H622" s="173">
        <v>742.32999999999993</v>
      </c>
      <c r="I622" s="174"/>
      <c r="L622" s="170"/>
      <c r="M622" s="175"/>
      <c r="T622" s="176"/>
      <c r="AT622" s="171" t="s">
        <v>167</v>
      </c>
      <c r="AU622" s="171" t="s">
        <v>87</v>
      </c>
      <c r="AV622" s="14" t="s">
        <v>149</v>
      </c>
      <c r="AW622" s="14" t="s">
        <v>30</v>
      </c>
      <c r="AX622" s="14" t="s">
        <v>81</v>
      </c>
      <c r="AY622" s="171" t="s">
        <v>143</v>
      </c>
    </row>
    <row r="623" spans="2:65" s="1" customFormat="1" ht="33" customHeight="1">
      <c r="B623" s="31"/>
      <c r="C623" s="183" t="s">
        <v>924</v>
      </c>
      <c r="D623" s="183" t="s">
        <v>479</v>
      </c>
      <c r="E623" s="184" t="s">
        <v>925</v>
      </c>
      <c r="F623" s="185" t="s">
        <v>926</v>
      </c>
      <c r="G623" s="186" t="s">
        <v>161</v>
      </c>
      <c r="H623" s="187">
        <v>20.538</v>
      </c>
      <c r="I623" s="188"/>
      <c r="J623" s="189">
        <f>ROUND(I623*H623,2)</f>
        <v>0</v>
      </c>
      <c r="K623" s="190"/>
      <c r="L623" s="191"/>
      <c r="M623" s="192" t="s">
        <v>1</v>
      </c>
      <c r="N623" s="193" t="s">
        <v>40</v>
      </c>
      <c r="P623" s="152">
        <f>O623*H623</f>
        <v>0</v>
      </c>
      <c r="Q623" s="152">
        <v>0.5</v>
      </c>
      <c r="R623" s="152">
        <f>Q623*H623</f>
        <v>10.269</v>
      </c>
      <c r="S623" s="152">
        <v>0</v>
      </c>
      <c r="T623" s="153">
        <f>S623*H623</f>
        <v>0</v>
      </c>
      <c r="AR623" s="154" t="s">
        <v>391</v>
      </c>
      <c r="AT623" s="154" t="s">
        <v>479</v>
      </c>
      <c r="AU623" s="154" t="s">
        <v>87</v>
      </c>
      <c r="AY623" s="16" t="s">
        <v>143</v>
      </c>
      <c r="BE623" s="155">
        <f>IF(N623="základná",J623,0)</f>
        <v>0</v>
      </c>
      <c r="BF623" s="155">
        <f>IF(N623="znížená",J623,0)</f>
        <v>0</v>
      </c>
      <c r="BG623" s="155">
        <f>IF(N623="zákl. prenesená",J623,0)</f>
        <v>0</v>
      </c>
      <c r="BH623" s="155">
        <f>IF(N623="zníž. prenesená",J623,0)</f>
        <v>0</v>
      </c>
      <c r="BI623" s="155">
        <f>IF(N623="nulová",J623,0)</f>
        <v>0</v>
      </c>
      <c r="BJ623" s="16" t="s">
        <v>87</v>
      </c>
      <c r="BK623" s="155">
        <f>ROUND(I623*H623,2)</f>
        <v>0</v>
      </c>
      <c r="BL623" s="16" t="s">
        <v>298</v>
      </c>
      <c r="BM623" s="154" t="s">
        <v>927</v>
      </c>
    </row>
    <row r="624" spans="2:65" s="12" customFormat="1" ht="12">
      <c r="B624" s="156"/>
      <c r="D624" s="157" t="s">
        <v>167</v>
      </c>
      <c r="E624" s="158" t="s">
        <v>1</v>
      </c>
      <c r="F624" s="159" t="s">
        <v>918</v>
      </c>
      <c r="H624" s="158" t="s">
        <v>1</v>
      </c>
      <c r="I624" s="160"/>
      <c r="L624" s="156"/>
      <c r="M624" s="161"/>
      <c r="T624" s="162"/>
      <c r="AT624" s="158" t="s">
        <v>167</v>
      </c>
      <c r="AU624" s="158" t="s">
        <v>87</v>
      </c>
      <c r="AV624" s="12" t="s">
        <v>81</v>
      </c>
      <c r="AW624" s="12" t="s">
        <v>30</v>
      </c>
      <c r="AX624" s="12" t="s">
        <v>74</v>
      </c>
      <c r="AY624" s="158" t="s">
        <v>143</v>
      </c>
    </row>
    <row r="625" spans="2:65" s="13" customFormat="1" ht="12">
      <c r="B625" s="163"/>
      <c r="D625" s="157" t="s">
        <v>167</v>
      </c>
      <c r="E625" s="164" t="s">
        <v>1</v>
      </c>
      <c r="F625" s="165" t="s">
        <v>928</v>
      </c>
      <c r="H625" s="166">
        <v>1.7310000000000001</v>
      </c>
      <c r="I625" s="167"/>
      <c r="L625" s="163"/>
      <c r="M625" s="168"/>
      <c r="T625" s="169"/>
      <c r="AT625" s="164" t="s">
        <v>167</v>
      </c>
      <c r="AU625" s="164" t="s">
        <v>87</v>
      </c>
      <c r="AV625" s="13" t="s">
        <v>87</v>
      </c>
      <c r="AW625" s="13" t="s">
        <v>30</v>
      </c>
      <c r="AX625" s="13" t="s">
        <v>74</v>
      </c>
      <c r="AY625" s="164" t="s">
        <v>143</v>
      </c>
    </row>
    <row r="626" spans="2:65" s="12" customFormat="1" ht="12">
      <c r="B626" s="156"/>
      <c r="D626" s="157" t="s">
        <v>167</v>
      </c>
      <c r="E626" s="158" t="s">
        <v>1</v>
      </c>
      <c r="F626" s="159" t="s">
        <v>920</v>
      </c>
      <c r="H626" s="158" t="s">
        <v>1</v>
      </c>
      <c r="I626" s="160"/>
      <c r="L626" s="156"/>
      <c r="M626" s="161"/>
      <c r="T626" s="162"/>
      <c r="AT626" s="158" t="s">
        <v>167</v>
      </c>
      <c r="AU626" s="158" t="s">
        <v>87</v>
      </c>
      <c r="AV626" s="12" t="s">
        <v>81</v>
      </c>
      <c r="AW626" s="12" t="s">
        <v>30</v>
      </c>
      <c r="AX626" s="12" t="s">
        <v>74</v>
      </c>
      <c r="AY626" s="158" t="s">
        <v>143</v>
      </c>
    </row>
    <row r="627" spans="2:65" s="13" customFormat="1" ht="12">
      <c r="B627" s="163"/>
      <c r="D627" s="157" t="s">
        <v>167</v>
      </c>
      <c r="E627" s="164" t="s">
        <v>1</v>
      </c>
      <c r="F627" s="165" t="s">
        <v>929</v>
      </c>
      <c r="H627" s="166">
        <v>11.154999999999999</v>
      </c>
      <c r="I627" s="167"/>
      <c r="L627" s="163"/>
      <c r="M627" s="168"/>
      <c r="T627" s="169"/>
      <c r="AT627" s="164" t="s">
        <v>167</v>
      </c>
      <c r="AU627" s="164" t="s">
        <v>87</v>
      </c>
      <c r="AV627" s="13" t="s">
        <v>87</v>
      </c>
      <c r="AW627" s="13" t="s">
        <v>30</v>
      </c>
      <c r="AX627" s="13" t="s">
        <v>74</v>
      </c>
      <c r="AY627" s="164" t="s">
        <v>143</v>
      </c>
    </row>
    <row r="628" spans="2:65" s="12" customFormat="1" ht="12">
      <c r="B628" s="156"/>
      <c r="D628" s="157" t="s">
        <v>167</v>
      </c>
      <c r="E628" s="158" t="s">
        <v>1</v>
      </c>
      <c r="F628" s="159" t="s">
        <v>922</v>
      </c>
      <c r="H628" s="158" t="s">
        <v>1</v>
      </c>
      <c r="I628" s="160"/>
      <c r="L628" s="156"/>
      <c r="M628" s="161"/>
      <c r="T628" s="162"/>
      <c r="AT628" s="158" t="s">
        <v>167</v>
      </c>
      <c r="AU628" s="158" t="s">
        <v>87</v>
      </c>
      <c r="AV628" s="12" t="s">
        <v>81</v>
      </c>
      <c r="AW628" s="12" t="s">
        <v>30</v>
      </c>
      <c r="AX628" s="12" t="s">
        <v>74</v>
      </c>
      <c r="AY628" s="158" t="s">
        <v>143</v>
      </c>
    </row>
    <row r="629" spans="2:65" s="13" customFormat="1" ht="12">
      <c r="B629" s="163"/>
      <c r="D629" s="157" t="s">
        <v>167</v>
      </c>
      <c r="E629" s="164" t="s">
        <v>1</v>
      </c>
      <c r="F629" s="165" t="s">
        <v>930</v>
      </c>
      <c r="H629" s="166">
        <v>6.6740000000000004</v>
      </c>
      <c r="I629" s="167"/>
      <c r="L629" s="163"/>
      <c r="M629" s="168"/>
      <c r="T629" s="169"/>
      <c r="AT629" s="164" t="s">
        <v>167</v>
      </c>
      <c r="AU629" s="164" t="s">
        <v>87</v>
      </c>
      <c r="AV629" s="13" t="s">
        <v>87</v>
      </c>
      <c r="AW629" s="13" t="s">
        <v>30</v>
      </c>
      <c r="AX629" s="13" t="s">
        <v>74</v>
      </c>
      <c r="AY629" s="164" t="s">
        <v>143</v>
      </c>
    </row>
    <row r="630" spans="2:65" s="14" customFormat="1" ht="12">
      <c r="B630" s="170"/>
      <c r="D630" s="157" t="s">
        <v>167</v>
      </c>
      <c r="E630" s="171" t="s">
        <v>1</v>
      </c>
      <c r="F630" s="172" t="s">
        <v>170</v>
      </c>
      <c r="H630" s="173">
        <v>19.559999999999999</v>
      </c>
      <c r="I630" s="174"/>
      <c r="L630" s="170"/>
      <c r="M630" s="175"/>
      <c r="T630" s="176"/>
      <c r="AT630" s="171" t="s">
        <v>167</v>
      </c>
      <c r="AU630" s="171" t="s">
        <v>87</v>
      </c>
      <c r="AV630" s="14" t="s">
        <v>149</v>
      </c>
      <c r="AW630" s="14" t="s">
        <v>30</v>
      </c>
      <c r="AX630" s="14" t="s">
        <v>81</v>
      </c>
      <c r="AY630" s="171" t="s">
        <v>143</v>
      </c>
    </row>
    <row r="631" spans="2:65" s="13" customFormat="1" ht="12">
      <c r="B631" s="163"/>
      <c r="D631" s="157" t="s">
        <v>167</v>
      </c>
      <c r="F631" s="165" t="s">
        <v>931</v>
      </c>
      <c r="H631" s="166">
        <v>20.538</v>
      </c>
      <c r="I631" s="167"/>
      <c r="L631" s="163"/>
      <c r="M631" s="168"/>
      <c r="T631" s="169"/>
      <c r="AT631" s="164" t="s">
        <v>167</v>
      </c>
      <c r="AU631" s="164" t="s">
        <v>87</v>
      </c>
      <c r="AV631" s="13" t="s">
        <v>87</v>
      </c>
      <c r="AW631" s="13" t="s">
        <v>4</v>
      </c>
      <c r="AX631" s="13" t="s">
        <v>81</v>
      </c>
      <c r="AY631" s="164" t="s">
        <v>143</v>
      </c>
    </row>
    <row r="632" spans="2:65" s="1" customFormat="1" ht="24.25" customHeight="1">
      <c r="B632" s="31"/>
      <c r="C632" s="142" t="s">
        <v>932</v>
      </c>
      <c r="D632" s="142" t="s">
        <v>145</v>
      </c>
      <c r="E632" s="143" t="s">
        <v>933</v>
      </c>
      <c r="F632" s="144" t="s">
        <v>934</v>
      </c>
      <c r="G632" s="145" t="s">
        <v>558</v>
      </c>
      <c r="H632" s="146">
        <v>41.2</v>
      </c>
      <c r="I632" s="147"/>
      <c r="J632" s="148">
        <f>ROUND(I632*H632,2)</f>
        <v>0</v>
      </c>
      <c r="K632" s="149"/>
      <c r="L632" s="31"/>
      <c r="M632" s="150" t="s">
        <v>1</v>
      </c>
      <c r="N632" s="151" t="s">
        <v>40</v>
      </c>
      <c r="P632" s="152">
        <f>O632*H632</f>
        <v>0</v>
      </c>
      <c r="Q632" s="152">
        <v>2.5999999999999998E-4</v>
      </c>
      <c r="R632" s="152">
        <f>Q632*H632</f>
        <v>1.0711999999999999E-2</v>
      </c>
      <c r="S632" s="152">
        <v>0</v>
      </c>
      <c r="T632" s="153">
        <f>S632*H632</f>
        <v>0</v>
      </c>
      <c r="AR632" s="154" t="s">
        <v>298</v>
      </c>
      <c r="AT632" s="154" t="s">
        <v>145</v>
      </c>
      <c r="AU632" s="154" t="s">
        <v>87</v>
      </c>
      <c r="AY632" s="16" t="s">
        <v>143</v>
      </c>
      <c r="BE632" s="155">
        <f>IF(N632="základná",J632,0)</f>
        <v>0</v>
      </c>
      <c r="BF632" s="155">
        <f>IF(N632="znížená",J632,0)</f>
        <v>0</v>
      </c>
      <c r="BG632" s="155">
        <f>IF(N632="zákl. prenesená",J632,0)</f>
        <v>0</v>
      </c>
      <c r="BH632" s="155">
        <f>IF(N632="zníž. prenesená",J632,0)</f>
        <v>0</v>
      </c>
      <c r="BI632" s="155">
        <f>IF(N632="nulová",J632,0)</f>
        <v>0</v>
      </c>
      <c r="BJ632" s="16" t="s">
        <v>87</v>
      </c>
      <c r="BK632" s="155">
        <f>ROUND(I632*H632,2)</f>
        <v>0</v>
      </c>
      <c r="BL632" s="16" t="s">
        <v>298</v>
      </c>
      <c r="BM632" s="154" t="s">
        <v>935</v>
      </c>
    </row>
    <row r="633" spans="2:65" s="12" customFormat="1" ht="12">
      <c r="B633" s="156"/>
      <c r="D633" s="157" t="s">
        <v>167</v>
      </c>
      <c r="E633" s="158" t="s">
        <v>1</v>
      </c>
      <c r="F633" s="159" t="s">
        <v>936</v>
      </c>
      <c r="H633" s="158" t="s">
        <v>1</v>
      </c>
      <c r="I633" s="160"/>
      <c r="L633" s="156"/>
      <c r="M633" s="161"/>
      <c r="T633" s="162"/>
      <c r="AT633" s="158" t="s">
        <v>167</v>
      </c>
      <c r="AU633" s="158" t="s">
        <v>87</v>
      </c>
      <c r="AV633" s="12" t="s">
        <v>81</v>
      </c>
      <c r="AW633" s="12" t="s">
        <v>30</v>
      </c>
      <c r="AX633" s="12" t="s">
        <v>74</v>
      </c>
      <c r="AY633" s="158" t="s">
        <v>143</v>
      </c>
    </row>
    <row r="634" spans="2:65" s="13" customFormat="1" ht="12">
      <c r="B634" s="163"/>
      <c r="D634" s="157" t="s">
        <v>167</v>
      </c>
      <c r="E634" s="164" t="s">
        <v>1</v>
      </c>
      <c r="F634" s="165" t="s">
        <v>937</v>
      </c>
      <c r="H634" s="166">
        <v>41.2</v>
      </c>
      <c r="I634" s="167"/>
      <c r="L634" s="163"/>
      <c r="M634" s="168"/>
      <c r="T634" s="169"/>
      <c r="AT634" s="164" t="s">
        <v>167</v>
      </c>
      <c r="AU634" s="164" t="s">
        <v>87</v>
      </c>
      <c r="AV634" s="13" t="s">
        <v>87</v>
      </c>
      <c r="AW634" s="13" t="s">
        <v>30</v>
      </c>
      <c r="AX634" s="13" t="s">
        <v>74</v>
      </c>
      <c r="AY634" s="164" t="s">
        <v>143</v>
      </c>
    </row>
    <row r="635" spans="2:65" s="14" customFormat="1" ht="12">
      <c r="B635" s="170"/>
      <c r="D635" s="157" t="s">
        <v>167</v>
      </c>
      <c r="E635" s="171" t="s">
        <v>1</v>
      </c>
      <c r="F635" s="172" t="s">
        <v>170</v>
      </c>
      <c r="H635" s="173">
        <v>41.2</v>
      </c>
      <c r="I635" s="174"/>
      <c r="L635" s="170"/>
      <c r="M635" s="175"/>
      <c r="T635" s="176"/>
      <c r="AT635" s="171" t="s">
        <v>167</v>
      </c>
      <c r="AU635" s="171" t="s">
        <v>87</v>
      </c>
      <c r="AV635" s="14" t="s">
        <v>149</v>
      </c>
      <c r="AW635" s="14" t="s">
        <v>30</v>
      </c>
      <c r="AX635" s="14" t="s">
        <v>81</v>
      </c>
      <c r="AY635" s="171" t="s">
        <v>143</v>
      </c>
    </row>
    <row r="636" spans="2:65" s="1" customFormat="1" ht="24.25" customHeight="1">
      <c r="B636" s="31"/>
      <c r="C636" s="183" t="s">
        <v>938</v>
      </c>
      <c r="D636" s="183" t="s">
        <v>479</v>
      </c>
      <c r="E636" s="184" t="s">
        <v>939</v>
      </c>
      <c r="F636" s="185" t="s">
        <v>940</v>
      </c>
      <c r="G636" s="186" t="s">
        <v>161</v>
      </c>
      <c r="H636" s="187">
        <v>1.73</v>
      </c>
      <c r="I636" s="188"/>
      <c r="J636" s="189">
        <f>ROUND(I636*H636,2)</f>
        <v>0</v>
      </c>
      <c r="K636" s="190"/>
      <c r="L636" s="191"/>
      <c r="M636" s="192" t="s">
        <v>1</v>
      </c>
      <c r="N636" s="193" t="s">
        <v>40</v>
      </c>
      <c r="P636" s="152">
        <f>O636*H636</f>
        <v>0</v>
      </c>
      <c r="Q636" s="152">
        <v>0.5</v>
      </c>
      <c r="R636" s="152">
        <f>Q636*H636</f>
        <v>0.86499999999999999</v>
      </c>
      <c r="S636" s="152">
        <v>0</v>
      </c>
      <c r="T636" s="153">
        <f>S636*H636</f>
        <v>0</v>
      </c>
      <c r="AR636" s="154" t="s">
        <v>391</v>
      </c>
      <c r="AT636" s="154" t="s">
        <v>479</v>
      </c>
      <c r="AU636" s="154" t="s">
        <v>87</v>
      </c>
      <c r="AY636" s="16" t="s">
        <v>143</v>
      </c>
      <c r="BE636" s="155">
        <f>IF(N636="základná",J636,0)</f>
        <v>0</v>
      </c>
      <c r="BF636" s="155">
        <f>IF(N636="znížená",J636,0)</f>
        <v>0</v>
      </c>
      <c r="BG636" s="155">
        <f>IF(N636="zákl. prenesená",J636,0)</f>
        <v>0</v>
      </c>
      <c r="BH636" s="155">
        <f>IF(N636="zníž. prenesená",J636,0)</f>
        <v>0</v>
      </c>
      <c r="BI636" s="155">
        <f>IF(N636="nulová",J636,0)</f>
        <v>0</v>
      </c>
      <c r="BJ636" s="16" t="s">
        <v>87</v>
      </c>
      <c r="BK636" s="155">
        <f>ROUND(I636*H636,2)</f>
        <v>0</v>
      </c>
      <c r="BL636" s="16" t="s">
        <v>298</v>
      </c>
      <c r="BM636" s="154" t="s">
        <v>941</v>
      </c>
    </row>
    <row r="637" spans="2:65" s="12" customFormat="1" ht="12">
      <c r="B637" s="156"/>
      <c r="D637" s="157" t="s">
        <v>167</v>
      </c>
      <c r="E637" s="158" t="s">
        <v>1</v>
      </c>
      <c r="F637" s="159" t="s">
        <v>936</v>
      </c>
      <c r="H637" s="158" t="s">
        <v>1</v>
      </c>
      <c r="I637" s="160"/>
      <c r="L637" s="156"/>
      <c r="M637" s="161"/>
      <c r="T637" s="162"/>
      <c r="AT637" s="158" t="s">
        <v>167</v>
      </c>
      <c r="AU637" s="158" t="s">
        <v>87</v>
      </c>
      <c r="AV637" s="12" t="s">
        <v>81</v>
      </c>
      <c r="AW637" s="12" t="s">
        <v>30</v>
      </c>
      <c r="AX637" s="12" t="s">
        <v>74</v>
      </c>
      <c r="AY637" s="158" t="s">
        <v>143</v>
      </c>
    </row>
    <row r="638" spans="2:65" s="13" customFormat="1" ht="12">
      <c r="B638" s="163"/>
      <c r="D638" s="157" t="s">
        <v>167</v>
      </c>
      <c r="E638" s="164" t="s">
        <v>1</v>
      </c>
      <c r="F638" s="165" t="s">
        <v>942</v>
      </c>
      <c r="H638" s="166">
        <v>1.6479999999999999</v>
      </c>
      <c r="I638" s="167"/>
      <c r="L638" s="163"/>
      <c r="M638" s="168"/>
      <c r="T638" s="169"/>
      <c r="AT638" s="164" t="s">
        <v>167</v>
      </c>
      <c r="AU638" s="164" t="s">
        <v>87</v>
      </c>
      <c r="AV638" s="13" t="s">
        <v>87</v>
      </c>
      <c r="AW638" s="13" t="s">
        <v>30</v>
      </c>
      <c r="AX638" s="13" t="s">
        <v>74</v>
      </c>
      <c r="AY638" s="164" t="s">
        <v>143</v>
      </c>
    </row>
    <row r="639" spans="2:65" s="14" customFormat="1" ht="12">
      <c r="B639" s="170"/>
      <c r="D639" s="157" t="s">
        <v>167</v>
      </c>
      <c r="E639" s="171" t="s">
        <v>1</v>
      </c>
      <c r="F639" s="172" t="s">
        <v>170</v>
      </c>
      <c r="H639" s="173">
        <v>1.6479999999999999</v>
      </c>
      <c r="I639" s="174"/>
      <c r="L639" s="170"/>
      <c r="M639" s="175"/>
      <c r="T639" s="176"/>
      <c r="AT639" s="171" t="s">
        <v>167</v>
      </c>
      <c r="AU639" s="171" t="s">
        <v>87</v>
      </c>
      <c r="AV639" s="14" t="s">
        <v>149</v>
      </c>
      <c r="AW639" s="14" t="s">
        <v>30</v>
      </c>
      <c r="AX639" s="14" t="s">
        <v>81</v>
      </c>
      <c r="AY639" s="171" t="s">
        <v>143</v>
      </c>
    </row>
    <row r="640" spans="2:65" s="13" customFormat="1" ht="12">
      <c r="B640" s="163"/>
      <c r="D640" s="157" t="s">
        <v>167</v>
      </c>
      <c r="F640" s="165" t="s">
        <v>943</v>
      </c>
      <c r="H640" s="166">
        <v>1.73</v>
      </c>
      <c r="I640" s="167"/>
      <c r="L640" s="163"/>
      <c r="M640" s="168"/>
      <c r="T640" s="169"/>
      <c r="AT640" s="164" t="s">
        <v>167</v>
      </c>
      <c r="AU640" s="164" t="s">
        <v>87</v>
      </c>
      <c r="AV640" s="13" t="s">
        <v>87</v>
      </c>
      <c r="AW640" s="13" t="s">
        <v>4</v>
      </c>
      <c r="AX640" s="13" t="s">
        <v>81</v>
      </c>
      <c r="AY640" s="164" t="s">
        <v>143</v>
      </c>
    </row>
    <row r="641" spans="2:65" s="1" customFormat="1" ht="24.25" customHeight="1">
      <c r="B641" s="31"/>
      <c r="C641" s="142" t="s">
        <v>944</v>
      </c>
      <c r="D641" s="142" t="s">
        <v>145</v>
      </c>
      <c r="E641" s="143" t="s">
        <v>945</v>
      </c>
      <c r="F641" s="144" t="s">
        <v>946</v>
      </c>
      <c r="G641" s="145" t="s">
        <v>558</v>
      </c>
      <c r="H641" s="146">
        <v>1648.71</v>
      </c>
      <c r="I641" s="147"/>
      <c r="J641" s="148">
        <f>ROUND(I641*H641,2)</f>
        <v>0</v>
      </c>
      <c r="K641" s="149"/>
      <c r="L641" s="31"/>
      <c r="M641" s="150" t="s">
        <v>1</v>
      </c>
      <c r="N641" s="151" t="s">
        <v>40</v>
      </c>
      <c r="P641" s="152">
        <f>O641*H641</f>
        <v>0</v>
      </c>
      <c r="Q641" s="152">
        <v>0</v>
      </c>
      <c r="R641" s="152">
        <f>Q641*H641</f>
        <v>0</v>
      </c>
      <c r="S641" s="152">
        <v>0</v>
      </c>
      <c r="T641" s="153">
        <f>S641*H641</f>
        <v>0</v>
      </c>
      <c r="AR641" s="154" t="s">
        <v>298</v>
      </c>
      <c r="AT641" s="154" t="s">
        <v>145</v>
      </c>
      <c r="AU641" s="154" t="s">
        <v>87</v>
      </c>
      <c r="AY641" s="16" t="s">
        <v>143</v>
      </c>
      <c r="BE641" s="155">
        <f>IF(N641="základná",J641,0)</f>
        <v>0</v>
      </c>
      <c r="BF641" s="155">
        <f>IF(N641="znížená",J641,0)</f>
        <v>0</v>
      </c>
      <c r="BG641" s="155">
        <f>IF(N641="zákl. prenesená",J641,0)</f>
        <v>0</v>
      </c>
      <c r="BH641" s="155">
        <f>IF(N641="zníž. prenesená",J641,0)</f>
        <v>0</v>
      </c>
      <c r="BI641" s="155">
        <f>IF(N641="nulová",J641,0)</f>
        <v>0</v>
      </c>
      <c r="BJ641" s="16" t="s">
        <v>87</v>
      </c>
      <c r="BK641" s="155">
        <f>ROUND(I641*H641,2)</f>
        <v>0</v>
      </c>
      <c r="BL641" s="16" t="s">
        <v>298</v>
      </c>
      <c r="BM641" s="154" t="s">
        <v>947</v>
      </c>
    </row>
    <row r="642" spans="2:65" s="12" customFormat="1" ht="12">
      <c r="B642" s="156"/>
      <c r="D642" s="157" t="s">
        <v>167</v>
      </c>
      <c r="E642" s="158" t="s">
        <v>1</v>
      </c>
      <c r="F642" s="159" t="s">
        <v>168</v>
      </c>
      <c r="H642" s="158" t="s">
        <v>1</v>
      </c>
      <c r="I642" s="160"/>
      <c r="L642" s="156"/>
      <c r="M642" s="161"/>
      <c r="T642" s="162"/>
      <c r="AT642" s="158" t="s">
        <v>167</v>
      </c>
      <c r="AU642" s="158" t="s">
        <v>87</v>
      </c>
      <c r="AV642" s="12" t="s">
        <v>81</v>
      </c>
      <c r="AW642" s="12" t="s">
        <v>30</v>
      </c>
      <c r="AX642" s="12" t="s">
        <v>74</v>
      </c>
      <c r="AY642" s="158" t="s">
        <v>143</v>
      </c>
    </row>
    <row r="643" spans="2:65" s="13" customFormat="1" ht="12">
      <c r="B643" s="163"/>
      <c r="D643" s="157" t="s">
        <v>167</v>
      </c>
      <c r="E643" s="164" t="s">
        <v>1</v>
      </c>
      <c r="F643" s="165" t="s">
        <v>948</v>
      </c>
      <c r="H643" s="166">
        <v>1648.71</v>
      </c>
      <c r="I643" s="167"/>
      <c r="L643" s="163"/>
      <c r="M643" s="168"/>
      <c r="T643" s="169"/>
      <c r="AT643" s="164" t="s">
        <v>167</v>
      </c>
      <c r="AU643" s="164" t="s">
        <v>87</v>
      </c>
      <c r="AV643" s="13" t="s">
        <v>87</v>
      </c>
      <c r="AW643" s="13" t="s">
        <v>30</v>
      </c>
      <c r="AX643" s="13" t="s">
        <v>74</v>
      </c>
      <c r="AY643" s="164" t="s">
        <v>143</v>
      </c>
    </row>
    <row r="644" spans="2:65" s="14" customFormat="1" ht="12">
      <c r="B644" s="170"/>
      <c r="D644" s="157" t="s">
        <v>167</v>
      </c>
      <c r="E644" s="171" t="s">
        <v>1</v>
      </c>
      <c r="F644" s="172" t="s">
        <v>170</v>
      </c>
      <c r="H644" s="173">
        <v>1648.71</v>
      </c>
      <c r="I644" s="174"/>
      <c r="L644" s="170"/>
      <c r="M644" s="175"/>
      <c r="T644" s="176"/>
      <c r="AT644" s="171" t="s">
        <v>167</v>
      </c>
      <c r="AU644" s="171" t="s">
        <v>87</v>
      </c>
      <c r="AV644" s="14" t="s">
        <v>149</v>
      </c>
      <c r="AW644" s="14" t="s">
        <v>30</v>
      </c>
      <c r="AX644" s="14" t="s">
        <v>81</v>
      </c>
      <c r="AY644" s="171" t="s">
        <v>143</v>
      </c>
    </row>
    <row r="645" spans="2:65" s="1" customFormat="1" ht="37.75" customHeight="1">
      <c r="B645" s="31"/>
      <c r="C645" s="183" t="s">
        <v>949</v>
      </c>
      <c r="D645" s="183" t="s">
        <v>479</v>
      </c>
      <c r="E645" s="184" t="s">
        <v>950</v>
      </c>
      <c r="F645" s="185" t="s">
        <v>951</v>
      </c>
      <c r="G645" s="186" t="s">
        <v>161</v>
      </c>
      <c r="H645" s="187">
        <v>3.6269999999999998</v>
      </c>
      <c r="I645" s="188"/>
      <c r="J645" s="189">
        <f>ROUND(I645*H645,2)</f>
        <v>0</v>
      </c>
      <c r="K645" s="190"/>
      <c r="L645" s="191"/>
      <c r="M645" s="192" t="s">
        <v>1</v>
      </c>
      <c r="N645" s="193" t="s">
        <v>40</v>
      </c>
      <c r="P645" s="152">
        <f>O645*H645</f>
        <v>0</v>
      </c>
      <c r="Q645" s="152">
        <v>0.5</v>
      </c>
      <c r="R645" s="152">
        <f>Q645*H645</f>
        <v>1.8134999999999999</v>
      </c>
      <c r="S645" s="152">
        <v>0</v>
      </c>
      <c r="T645" s="153">
        <f>S645*H645</f>
        <v>0</v>
      </c>
      <c r="AR645" s="154" t="s">
        <v>391</v>
      </c>
      <c r="AT645" s="154" t="s">
        <v>479</v>
      </c>
      <c r="AU645" s="154" t="s">
        <v>87</v>
      </c>
      <c r="AY645" s="16" t="s">
        <v>143</v>
      </c>
      <c r="BE645" s="155">
        <f>IF(N645="základná",J645,0)</f>
        <v>0</v>
      </c>
      <c r="BF645" s="155">
        <f>IF(N645="znížená",J645,0)</f>
        <v>0</v>
      </c>
      <c r="BG645" s="155">
        <f>IF(N645="zákl. prenesená",J645,0)</f>
        <v>0</v>
      </c>
      <c r="BH645" s="155">
        <f>IF(N645="zníž. prenesená",J645,0)</f>
        <v>0</v>
      </c>
      <c r="BI645" s="155">
        <f>IF(N645="nulová",J645,0)</f>
        <v>0</v>
      </c>
      <c r="BJ645" s="16" t="s">
        <v>87</v>
      </c>
      <c r="BK645" s="155">
        <f>ROUND(I645*H645,2)</f>
        <v>0</v>
      </c>
      <c r="BL645" s="16" t="s">
        <v>298</v>
      </c>
      <c r="BM645" s="154" t="s">
        <v>952</v>
      </c>
    </row>
    <row r="646" spans="2:65" s="13" customFormat="1" ht="12">
      <c r="B646" s="163"/>
      <c r="D646" s="157" t="s">
        <v>167</v>
      </c>
      <c r="F646" s="165" t="s">
        <v>953</v>
      </c>
      <c r="H646" s="166">
        <v>3.6269999999999998</v>
      </c>
      <c r="I646" s="167"/>
      <c r="L646" s="163"/>
      <c r="M646" s="168"/>
      <c r="T646" s="169"/>
      <c r="AT646" s="164" t="s">
        <v>167</v>
      </c>
      <c r="AU646" s="164" t="s">
        <v>87</v>
      </c>
      <c r="AV646" s="13" t="s">
        <v>87</v>
      </c>
      <c r="AW646" s="13" t="s">
        <v>4</v>
      </c>
      <c r="AX646" s="13" t="s">
        <v>81</v>
      </c>
      <c r="AY646" s="164" t="s">
        <v>143</v>
      </c>
    </row>
    <row r="647" spans="2:65" s="1" customFormat="1" ht="16.5" customHeight="1">
      <c r="B647" s="31"/>
      <c r="C647" s="142" t="s">
        <v>954</v>
      </c>
      <c r="D647" s="142" t="s">
        <v>145</v>
      </c>
      <c r="E647" s="143" t="s">
        <v>955</v>
      </c>
      <c r="F647" s="144" t="s">
        <v>956</v>
      </c>
      <c r="G647" s="145" t="s">
        <v>558</v>
      </c>
      <c r="H647" s="146">
        <v>471.06</v>
      </c>
      <c r="I647" s="147"/>
      <c r="J647" s="148">
        <f>ROUND(I647*H647,2)</f>
        <v>0</v>
      </c>
      <c r="K647" s="149"/>
      <c r="L647" s="31"/>
      <c r="M647" s="150" t="s">
        <v>1</v>
      </c>
      <c r="N647" s="151" t="s">
        <v>40</v>
      </c>
      <c r="P647" s="152">
        <f>O647*H647</f>
        <v>0</v>
      </c>
      <c r="Q647" s="152">
        <v>0</v>
      </c>
      <c r="R647" s="152">
        <f>Q647*H647</f>
        <v>0</v>
      </c>
      <c r="S647" s="152">
        <v>0</v>
      </c>
      <c r="T647" s="153">
        <f>S647*H647</f>
        <v>0</v>
      </c>
      <c r="AR647" s="154" t="s">
        <v>298</v>
      </c>
      <c r="AT647" s="154" t="s">
        <v>145</v>
      </c>
      <c r="AU647" s="154" t="s">
        <v>87</v>
      </c>
      <c r="AY647" s="16" t="s">
        <v>143</v>
      </c>
      <c r="BE647" s="155">
        <f>IF(N647="základná",J647,0)</f>
        <v>0</v>
      </c>
      <c r="BF647" s="155">
        <f>IF(N647="znížená",J647,0)</f>
        <v>0</v>
      </c>
      <c r="BG647" s="155">
        <f>IF(N647="zákl. prenesená",J647,0)</f>
        <v>0</v>
      </c>
      <c r="BH647" s="155">
        <f>IF(N647="zníž. prenesená",J647,0)</f>
        <v>0</v>
      </c>
      <c r="BI647" s="155">
        <f>IF(N647="nulová",J647,0)</f>
        <v>0</v>
      </c>
      <c r="BJ647" s="16" t="s">
        <v>87</v>
      </c>
      <c r="BK647" s="155">
        <f>ROUND(I647*H647,2)</f>
        <v>0</v>
      </c>
      <c r="BL647" s="16" t="s">
        <v>298</v>
      </c>
      <c r="BM647" s="154" t="s">
        <v>957</v>
      </c>
    </row>
    <row r="648" spans="2:65" s="12" customFormat="1" ht="12">
      <c r="B648" s="156"/>
      <c r="D648" s="157" t="s">
        <v>167</v>
      </c>
      <c r="E648" s="158" t="s">
        <v>1</v>
      </c>
      <c r="F648" s="159" t="s">
        <v>168</v>
      </c>
      <c r="H648" s="158" t="s">
        <v>1</v>
      </c>
      <c r="I648" s="160"/>
      <c r="L648" s="156"/>
      <c r="M648" s="161"/>
      <c r="T648" s="162"/>
      <c r="AT648" s="158" t="s">
        <v>167</v>
      </c>
      <c r="AU648" s="158" t="s">
        <v>87</v>
      </c>
      <c r="AV648" s="12" t="s">
        <v>81</v>
      </c>
      <c r="AW648" s="12" t="s">
        <v>30</v>
      </c>
      <c r="AX648" s="12" t="s">
        <v>74</v>
      </c>
      <c r="AY648" s="158" t="s">
        <v>143</v>
      </c>
    </row>
    <row r="649" spans="2:65" s="13" customFormat="1" ht="12">
      <c r="B649" s="163"/>
      <c r="D649" s="157" t="s">
        <v>167</v>
      </c>
      <c r="E649" s="164" t="s">
        <v>1</v>
      </c>
      <c r="F649" s="165" t="s">
        <v>958</v>
      </c>
      <c r="H649" s="166">
        <v>471.06</v>
      </c>
      <c r="I649" s="167"/>
      <c r="L649" s="163"/>
      <c r="M649" s="168"/>
      <c r="T649" s="169"/>
      <c r="AT649" s="164" t="s">
        <v>167</v>
      </c>
      <c r="AU649" s="164" t="s">
        <v>87</v>
      </c>
      <c r="AV649" s="13" t="s">
        <v>87</v>
      </c>
      <c r="AW649" s="13" t="s">
        <v>30</v>
      </c>
      <c r="AX649" s="13" t="s">
        <v>74</v>
      </c>
      <c r="AY649" s="164" t="s">
        <v>143</v>
      </c>
    </row>
    <row r="650" spans="2:65" s="14" customFormat="1" ht="12">
      <c r="B650" s="170"/>
      <c r="D650" s="157" t="s">
        <v>167</v>
      </c>
      <c r="E650" s="171" t="s">
        <v>1</v>
      </c>
      <c r="F650" s="172" t="s">
        <v>170</v>
      </c>
      <c r="H650" s="173">
        <v>471.06</v>
      </c>
      <c r="I650" s="174"/>
      <c r="L650" s="170"/>
      <c r="M650" s="175"/>
      <c r="T650" s="176"/>
      <c r="AT650" s="171" t="s">
        <v>167</v>
      </c>
      <c r="AU650" s="171" t="s">
        <v>87</v>
      </c>
      <c r="AV650" s="14" t="s">
        <v>149</v>
      </c>
      <c r="AW650" s="14" t="s">
        <v>30</v>
      </c>
      <c r="AX650" s="14" t="s">
        <v>81</v>
      </c>
      <c r="AY650" s="171" t="s">
        <v>143</v>
      </c>
    </row>
    <row r="651" spans="2:65" s="1" customFormat="1" ht="37.75" customHeight="1">
      <c r="B651" s="31"/>
      <c r="C651" s="183" t="s">
        <v>959</v>
      </c>
      <c r="D651" s="183" t="s">
        <v>479</v>
      </c>
      <c r="E651" s="184" t="s">
        <v>950</v>
      </c>
      <c r="F651" s="185" t="s">
        <v>951</v>
      </c>
      <c r="G651" s="186" t="s">
        <v>161</v>
      </c>
      <c r="H651" s="187">
        <v>1.036</v>
      </c>
      <c r="I651" s="188"/>
      <c r="J651" s="189">
        <f>ROUND(I651*H651,2)</f>
        <v>0</v>
      </c>
      <c r="K651" s="190"/>
      <c r="L651" s="191"/>
      <c r="M651" s="192" t="s">
        <v>1</v>
      </c>
      <c r="N651" s="193" t="s">
        <v>40</v>
      </c>
      <c r="P651" s="152">
        <f>O651*H651</f>
        <v>0</v>
      </c>
      <c r="Q651" s="152">
        <v>0.5</v>
      </c>
      <c r="R651" s="152">
        <f>Q651*H651</f>
        <v>0.51800000000000002</v>
      </c>
      <c r="S651" s="152">
        <v>0</v>
      </c>
      <c r="T651" s="153">
        <f>S651*H651</f>
        <v>0</v>
      </c>
      <c r="AR651" s="154" t="s">
        <v>391</v>
      </c>
      <c r="AT651" s="154" t="s">
        <v>479</v>
      </c>
      <c r="AU651" s="154" t="s">
        <v>87</v>
      </c>
      <c r="AY651" s="16" t="s">
        <v>143</v>
      </c>
      <c r="BE651" s="155">
        <f>IF(N651="základná",J651,0)</f>
        <v>0</v>
      </c>
      <c r="BF651" s="155">
        <f>IF(N651="znížená",J651,0)</f>
        <v>0</v>
      </c>
      <c r="BG651" s="155">
        <f>IF(N651="zákl. prenesená",J651,0)</f>
        <v>0</v>
      </c>
      <c r="BH651" s="155">
        <f>IF(N651="zníž. prenesená",J651,0)</f>
        <v>0</v>
      </c>
      <c r="BI651" s="155">
        <f>IF(N651="nulová",J651,0)</f>
        <v>0</v>
      </c>
      <c r="BJ651" s="16" t="s">
        <v>87</v>
      </c>
      <c r="BK651" s="155">
        <f>ROUND(I651*H651,2)</f>
        <v>0</v>
      </c>
      <c r="BL651" s="16" t="s">
        <v>298</v>
      </c>
      <c r="BM651" s="154" t="s">
        <v>960</v>
      </c>
    </row>
    <row r="652" spans="2:65" s="13" customFormat="1" ht="12">
      <c r="B652" s="163"/>
      <c r="D652" s="157" t="s">
        <v>167</v>
      </c>
      <c r="F652" s="165" t="s">
        <v>961</v>
      </c>
      <c r="H652" s="166">
        <v>1.036</v>
      </c>
      <c r="I652" s="167"/>
      <c r="L652" s="163"/>
      <c r="M652" s="168"/>
      <c r="T652" s="169"/>
      <c r="AT652" s="164" t="s">
        <v>167</v>
      </c>
      <c r="AU652" s="164" t="s">
        <v>87</v>
      </c>
      <c r="AV652" s="13" t="s">
        <v>87</v>
      </c>
      <c r="AW652" s="13" t="s">
        <v>4</v>
      </c>
      <c r="AX652" s="13" t="s">
        <v>81</v>
      </c>
      <c r="AY652" s="164" t="s">
        <v>143</v>
      </c>
    </row>
    <row r="653" spans="2:65" s="1" customFormat="1" ht="44.25" customHeight="1">
      <c r="B653" s="31"/>
      <c r="C653" s="142" t="s">
        <v>962</v>
      </c>
      <c r="D653" s="142" t="s">
        <v>145</v>
      </c>
      <c r="E653" s="143" t="s">
        <v>963</v>
      </c>
      <c r="F653" s="144" t="s">
        <v>964</v>
      </c>
      <c r="G653" s="145" t="s">
        <v>161</v>
      </c>
      <c r="H653" s="146">
        <v>28.687000000000001</v>
      </c>
      <c r="I653" s="147"/>
      <c r="J653" s="148">
        <f>ROUND(I653*H653,2)</f>
        <v>0</v>
      </c>
      <c r="K653" s="149"/>
      <c r="L653" s="31"/>
      <c r="M653" s="150" t="s">
        <v>1</v>
      </c>
      <c r="N653" s="151" t="s">
        <v>40</v>
      </c>
      <c r="P653" s="152">
        <f>O653*H653</f>
        <v>0</v>
      </c>
      <c r="Q653" s="152">
        <v>2.2349999999999998E-2</v>
      </c>
      <c r="R653" s="152">
        <f>Q653*H653</f>
        <v>0.64115444999999993</v>
      </c>
      <c r="S653" s="152">
        <v>0</v>
      </c>
      <c r="T653" s="153">
        <f>S653*H653</f>
        <v>0</v>
      </c>
      <c r="AR653" s="154" t="s">
        <v>298</v>
      </c>
      <c r="AT653" s="154" t="s">
        <v>145</v>
      </c>
      <c r="AU653" s="154" t="s">
        <v>87</v>
      </c>
      <c r="AY653" s="16" t="s">
        <v>143</v>
      </c>
      <c r="BE653" s="155">
        <f>IF(N653="základná",J653,0)</f>
        <v>0</v>
      </c>
      <c r="BF653" s="155">
        <f>IF(N653="znížená",J653,0)</f>
        <v>0</v>
      </c>
      <c r="BG653" s="155">
        <f>IF(N653="zákl. prenesená",J653,0)</f>
        <v>0</v>
      </c>
      <c r="BH653" s="155">
        <f>IF(N653="zníž. prenesená",J653,0)</f>
        <v>0</v>
      </c>
      <c r="BI653" s="155">
        <f>IF(N653="nulová",J653,0)</f>
        <v>0</v>
      </c>
      <c r="BJ653" s="16" t="s">
        <v>87</v>
      </c>
      <c r="BK653" s="155">
        <f>ROUND(I653*H653,2)</f>
        <v>0</v>
      </c>
      <c r="BL653" s="16" t="s">
        <v>298</v>
      </c>
      <c r="BM653" s="154" t="s">
        <v>965</v>
      </c>
    </row>
    <row r="654" spans="2:65" s="12" customFormat="1" ht="12">
      <c r="B654" s="156"/>
      <c r="D654" s="157" t="s">
        <v>167</v>
      </c>
      <c r="E654" s="158" t="s">
        <v>1</v>
      </c>
      <c r="F654" s="159" t="s">
        <v>635</v>
      </c>
      <c r="H654" s="158" t="s">
        <v>1</v>
      </c>
      <c r="I654" s="160"/>
      <c r="L654" s="156"/>
      <c r="M654" s="161"/>
      <c r="T654" s="162"/>
      <c r="AT654" s="158" t="s">
        <v>167</v>
      </c>
      <c r="AU654" s="158" t="s">
        <v>87</v>
      </c>
      <c r="AV654" s="12" t="s">
        <v>81</v>
      </c>
      <c r="AW654" s="12" t="s">
        <v>30</v>
      </c>
      <c r="AX654" s="12" t="s">
        <v>74</v>
      </c>
      <c r="AY654" s="158" t="s">
        <v>143</v>
      </c>
    </row>
    <row r="655" spans="2:65" s="13" customFormat="1" ht="12">
      <c r="B655" s="163"/>
      <c r="D655" s="157" t="s">
        <v>167</v>
      </c>
      <c r="E655" s="164" t="s">
        <v>1</v>
      </c>
      <c r="F655" s="165" t="s">
        <v>966</v>
      </c>
      <c r="H655" s="166">
        <v>28.687000000000001</v>
      </c>
      <c r="I655" s="167"/>
      <c r="L655" s="163"/>
      <c r="M655" s="168"/>
      <c r="T655" s="169"/>
      <c r="AT655" s="164" t="s">
        <v>167</v>
      </c>
      <c r="AU655" s="164" t="s">
        <v>87</v>
      </c>
      <c r="AV655" s="13" t="s">
        <v>87</v>
      </c>
      <c r="AW655" s="13" t="s">
        <v>30</v>
      </c>
      <c r="AX655" s="13" t="s">
        <v>74</v>
      </c>
      <c r="AY655" s="164" t="s">
        <v>143</v>
      </c>
    </row>
    <row r="656" spans="2:65" s="14" customFormat="1" ht="12">
      <c r="B656" s="170"/>
      <c r="D656" s="157" t="s">
        <v>167</v>
      </c>
      <c r="E656" s="171" t="s">
        <v>1</v>
      </c>
      <c r="F656" s="172" t="s">
        <v>170</v>
      </c>
      <c r="H656" s="173">
        <v>28.687000000000001</v>
      </c>
      <c r="I656" s="174"/>
      <c r="L656" s="170"/>
      <c r="M656" s="175"/>
      <c r="T656" s="176"/>
      <c r="AT656" s="171" t="s">
        <v>167</v>
      </c>
      <c r="AU656" s="171" t="s">
        <v>87</v>
      </c>
      <c r="AV656" s="14" t="s">
        <v>149</v>
      </c>
      <c r="AW656" s="14" t="s">
        <v>30</v>
      </c>
      <c r="AX656" s="14" t="s">
        <v>81</v>
      </c>
      <c r="AY656" s="171" t="s">
        <v>143</v>
      </c>
    </row>
    <row r="657" spans="2:65" s="1" customFormat="1" ht="24.25" customHeight="1">
      <c r="B657" s="31"/>
      <c r="C657" s="142" t="s">
        <v>967</v>
      </c>
      <c r="D657" s="142" t="s">
        <v>145</v>
      </c>
      <c r="E657" s="143" t="s">
        <v>968</v>
      </c>
      <c r="F657" s="144" t="s">
        <v>969</v>
      </c>
      <c r="G657" s="145" t="s">
        <v>216</v>
      </c>
      <c r="H657" s="177"/>
      <c r="I657" s="147"/>
      <c r="J657" s="148">
        <f>ROUND(I657*H657,2)</f>
        <v>0</v>
      </c>
      <c r="K657" s="149"/>
      <c r="L657" s="31"/>
      <c r="M657" s="150" t="s">
        <v>1</v>
      </c>
      <c r="N657" s="151" t="s">
        <v>40</v>
      </c>
      <c r="P657" s="152">
        <f>O657*H657</f>
        <v>0</v>
      </c>
      <c r="Q657" s="152">
        <v>0</v>
      </c>
      <c r="R657" s="152">
        <f>Q657*H657</f>
        <v>0</v>
      </c>
      <c r="S657" s="152">
        <v>0</v>
      </c>
      <c r="T657" s="153">
        <f>S657*H657</f>
        <v>0</v>
      </c>
      <c r="AR657" s="154" t="s">
        <v>298</v>
      </c>
      <c r="AT657" s="154" t="s">
        <v>145</v>
      </c>
      <c r="AU657" s="154" t="s">
        <v>87</v>
      </c>
      <c r="AY657" s="16" t="s">
        <v>143</v>
      </c>
      <c r="BE657" s="155">
        <f>IF(N657="základná",J657,0)</f>
        <v>0</v>
      </c>
      <c r="BF657" s="155">
        <f>IF(N657="znížená",J657,0)</f>
        <v>0</v>
      </c>
      <c r="BG657" s="155">
        <f>IF(N657="zákl. prenesená",J657,0)</f>
        <v>0</v>
      </c>
      <c r="BH657" s="155">
        <f>IF(N657="zníž. prenesená",J657,0)</f>
        <v>0</v>
      </c>
      <c r="BI657" s="155">
        <f>IF(N657="nulová",J657,0)</f>
        <v>0</v>
      </c>
      <c r="BJ657" s="16" t="s">
        <v>87</v>
      </c>
      <c r="BK657" s="155">
        <f>ROUND(I657*H657,2)</f>
        <v>0</v>
      </c>
      <c r="BL657" s="16" t="s">
        <v>298</v>
      </c>
      <c r="BM657" s="154" t="s">
        <v>970</v>
      </c>
    </row>
    <row r="658" spans="2:65" s="11" customFormat="1" ht="22.75" customHeight="1">
      <c r="B658" s="130"/>
      <c r="D658" s="131" t="s">
        <v>73</v>
      </c>
      <c r="E658" s="140" t="s">
        <v>971</v>
      </c>
      <c r="F658" s="140" t="s">
        <v>972</v>
      </c>
      <c r="I658" s="133"/>
      <c r="J658" s="141">
        <f>BK658</f>
        <v>0</v>
      </c>
      <c r="L658" s="130"/>
      <c r="M658" s="135"/>
      <c r="P658" s="136">
        <f>SUM(P659:P679)</f>
        <v>0</v>
      </c>
      <c r="R658" s="136">
        <f>SUM(R659:R679)</f>
        <v>4.5482471999999996</v>
      </c>
      <c r="T658" s="137">
        <f>SUM(T659:T679)</f>
        <v>0</v>
      </c>
      <c r="AR658" s="131" t="s">
        <v>87</v>
      </c>
      <c r="AT658" s="138" t="s">
        <v>73</v>
      </c>
      <c r="AU658" s="138" t="s">
        <v>81</v>
      </c>
      <c r="AY658" s="131" t="s">
        <v>143</v>
      </c>
      <c r="BK658" s="139">
        <f>SUM(BK659:BK679)</f>
        <v>0</v>
      </c>
    </row>
    <row r="659" spans="2:65" s="1" customFormat="1" ht="37.75" customHeight="1">
      <c r="B659" s="31"/>
      <c r="C659" s="142" t="s">
        <v>973</v>
      </c>
      <c r="D659" s="142" t="s">
        <v>145</v>
      </c>
      <c r="E659" s="143" t="s">
        <v>974</v>
      </c>
      <c r="F659" s="144" t="s">
        <v>975</v>
      </c>
      <c r="G659" s="145" t="s">
        <v>148</v>
      </c>
      <c r="H659" s="146">
        <v>7.0170000000000003</v>
      </c>
      <c r="I659" s="147"/>
      <c r="J659" s="148">
        <f>ROUND(I659*H659,2)</f>
        <v>0</v>
      </c>
      <c r="K659" s="149"/>
      <c r="L659" s="31"/>
      <c r="M659" s="150" t="s">
        <v>1</v>
      </c>
      <c r="N659" s="151" t="s">
        <v>40</v>
      </c>
      <c r="P659" s="152">
        <f>O659*H659</f>
        <v>0</v>
      </c>
      <c r="Q659" s="152">
        <v>2.1760000000000002E-2</v>
      </c>
      <c r="R659" s="152">
        <f>Q659*H659</f>
        <v>0.15268992000000001</v>
      </c>
      <c r="S659" s="152">
        <v>0</v>
      </c>
      <c r="T659" s="153">
        <f>S659*H659</f>
        <v>0</v>
      </c>
      <c r="AR659" s="154" t="s">
        <v>298</v>
      </c>
      <c r="AT659" s="154" t="s">
        <v>145</v>
      </c>
      <c r="AU659" s="154" t="s">
        <v>87</v>
      </c>
      <c r="AY659" s="16" t="s">
        <v>143</v>
      </c>
      <c r="BE659" s="155">
        <f>IF(N659="základná",J659,0)</f>
        <v>0</v>
      </c>
      <c r="BF659" s="155">
        <f>IF(N659="znížená",J659,0)</f>
        <v>0</v>
      </c>
      <c r="BG659" s="155">
        <f>IF(N659="zákl. prenesená",J659,0)</f>
        <v>0</v>
      </c>
      <c r="BH659" s="155">
        <f>IF(N659="zníž. prenesená",J659,0)</f>
        <v>0</v>
      </c>
      <c r="BI659" s="155">
        <f>IF(N659="nulová",J659,0)</f>
        <v>0</v>
      </c>
      <c r="BJ659" s="16" t="s">
        <v>87</v>
      </c>
      <c r="BK659" s="155">
        <f>ROUND(I659*H659,2)</f>
        <v>0</v>
      </c>
      <c r="BL659" s="16" t="s">
        <v>298</v>
      </c>
      <c r="BM659" s="154" t="s">
        <v>976</v>
      </c>
    </row>
    <row r="660" spans="2:65" s="12" customFormat="1" ht="12">
      <c r="B660" s="156"/>
      <c r="D660" s="157" t="s">
        <v>167</v>
      </c>
      <c r="E660" s="158" t="s">
        <v>1</v>
      </c>
      <c r="F660" s="159" t="s">
        <v>168</v>
      </c>
      <c r="H660" s="158" t="s">
        <v>1</v>
      </c>
      <c r="I660" s="160"/>
      <c r="L660" s="156"/>
      <c r="M660" s="161"/>
      <c r="T660" s="162"/>
      <c r="AT660" s="158" t="s">
        <v>167</v>
      </c>
      <c r="AU660" s="158" t="s">
        <v>87</v>
      </c>
      <c r="AV660" s="12" t="s">
        <v>81</v>
      </c>
      <c r="AW660" s="12" t="s">
        <v>30</v>
      </c>
      <c r="AX660" s="12" t="s">
        <v>74</v>
      </c>
      <c r="AY660" s="158" t="s">
        <v>143</v>
      </c>
    </row>
    <row r="661" spans="2:65" s="13" customFormat="1" ht="12">
      <c r="B661" s="163"/>
      <c r="D661" s="157" t="s">
        <v>167</v>
      </c>
      <c r="E661" s="164" t="s">
        <v>1</v>
      </c>
      <c r="F661" s="165" t="s">
        <v>977</v>
      </c>
      <c r="H661" s="166">
        <v>7.0170000000000003</v>
      </c>
      <c r="I661" s="167"/>
      <c r="L661" s="163"/>
      <c r="M661" s="168"/>
      <c r="T661" s="169"/>
      <c r="AT661" s="164" t="s">
        <v>167</v>
      </c>
      <c r="AU661" s="164" t="s">
        <v>87</v>
      </c>
      <c r="AV661" s="13" t="s">
        <v>87</v>
      </c>
      <c r="AW661" s="13" t="s">
        <v>30</v>
      </c>
      <c r="AX661" s="13" t="s">
        <v>74</v>
      </c>
      <c r="AY661" s="164" t="s">
        <v>143</v>
      </c>
    </row>
    <row r="662" spans="2:65" s="14" customFormat="1" ht="12">
      <c r="B662" s="170"/>
      <c r="D662" s="157" t="s">
        <v>167</v>
      </c>
      <c r="E662" s="171" t="s">
        <v>1</v>
      </c>
      <c r="F662" s="172" t="s">
        <v>170</v>
      </c>
      <c r="H662" s="173">
        <v>7.0170000000000003</v>
      </c>
      <c r="I662" s="174"/>
      <c r="L662" s="170"/>
      <c r="M662" s="175"/>
      <c r="T662" s="176"/>
      <c r="AT662" s="171" t="s">
        <v>167</v>
      </c>
      <c r="AU662" s="171" t="s">
        <v>87</v>
      </c>
      <c r="AV662" s="14" t="s">
        <v>149</v>
      </c>
      <c r="AW662" s="14" t="s">
        <v>30</v>
      </c>
      <c r="AX662" s="14" t="s">
        <v>81</v>
      </c>
      <c r="AY662" s="171" t="s">
        <v>143</v>
      </c>
    </row>
    <row r="663" spans="2:65" s="1" customFormat="1" ht="33" customHeight="1">
      <c r="B663" s="31"/>
      <c r="C663" s="142" t="s">
        <v>978</v>
      </c>
      <c r="D663" s="142" t="s">
        <v>145</v>
      </c>
      <c r="E663" s="143" t="s">
        <v>979</v>
      </c>
      <c r="F663" s="144" t="s">
        <v>980</v>
      </c>
      <c r="G663" s="145" t="s">
        <v>148</v>
      </c>
      <c r="H663" s="146">
        <v>54.421999999999997</v>
      </c>
      <c r="I663" s="147"/>
      <c r="J663" s="148">
        <f>ROUND(I663*H663,2)</f>
        <v>0</v>
      </c>
      <c r="K663" s="149"/>
      <c r="L663" s="31"/>
      <c r="M663" s="150" t="s">
        <v>1</v>
      </c>
      <c r="N663" s="151" t="s">
        <v>40</v>
      </c>
      <c r="P663" s="152">
        <f>O663*H663</f>
        <v>0</v>
      </c>
      <c r="Q663" s="152">
        <v>1.1860000000000001E-2</v>
      </c>
      <c r="R663" s="152">
        <f>Q663*H663</f>
        <v>0.64544491999999998</v>
      </c>
      <c r="S663" s="152">
        <v>0</v>
      </c>
      <c r="T663" s="153">
        <f>S663*H663</f>
        <v>0</v>
      </c>
      <c r="AR663" s="154" t="s">
        <v>298</v>
      </c>
      <c r="AT663" s="154" t="s">
        <v>145</v>
      </c>
      <c r="AU663" s="154" t="s">
        <v>87</v>
      </c>
      <c r="AY663" s="16" t="s">
        <v>143</v>
      </c>
      <c r="BE663" s="155">
        <f>IF(N663="základná",J663,0)</f>
        <v>0</v>
      </c>
      <c r="BF663" s="155">
        <f>IF(N663="znížená",J663,0)</f>
        <v>0</v>
      </c>
      <c r="BG663" s="155">
        <f>IF(N663="zákl. prenesená",J663,0)</f>
        <v>0</v>
      </c>
      <c r="BH663" s="155">
        <f>IF(N663="zníž. prenesená",J663,0)</f>
        <v>0</v>
      </c>
      <c r="BI663" s="155">
        <f>IF(N663="nulová",J663,0)</f>
        <v>0</v>
      </c>
      <c r="BJ663" s="16" t="s">
        <v>87</v>
      </c>
      <c r="BK663" s="155">
        <f>ROUND(I663*H663,2)</f>
        <v>0</v>
      </c>
      <c r="BL663" s="16" t="s">
        <v>298</v>
      </c>
      <c r="BM663" s="154" t="s">
        <v>981</v>
      </c>
    </row>
    <row r="664" spans="2:65" s="12" customFormat="1" ht="12">
      <c r="B664" s="156"/>
      <c r="D664" s="157" t="s">
        <v>167</v>
      </c>
      <c r="E664" s="158" t="s">
        <v>1</v>
      </c>
      <c r="F664" s="159" t="s">
        <v>168</v>
      </c>
      <c r="H664" s="158" t="s">
        <v>1</v>
      </c>
      <c r="I664" s="160"/>
      <c r="L664" s="156"/>
      <c r="M664" s="161"/>
      <c r="T664" s="162"/>
      <c r="AT664" s="158" t="s">
        <v>167</v>
      </c>
      <c r="AU664" s="158" t="s">
        <v>87</v>
      </c>
      <c r="AV664" s="12" t="s">
        <v>81</v>
      </c>
      <c r="AW664" s="12" t="s">
        <v>30</v>
      </c>
      <c r="AX664" s="12" t="s">
        <v>74</v>
      </c>
      <c r="AY664" s="158" t="s">
        <v>143</v>
      </c>
    </row>
    <row r="665" spans="2:65" s="13" customFormat="1" ht="12">
      <c r="B665" s="163"/>
      <c r="D665" s="157" t="s">
        <v>167</v>
      </c>
      <c r="E665" s="164" t="s">
        <v>1</v>
      </c>
      <c r="F665" s="165" t="s">
        <v>982</v>
      </c>
      <c r="H665" s="166">
        <v>54.421999999999997</v>
      </c>
      <c r="I665" s="167"/>
      <c r="L665" s="163"/>
      <c r="M665" s="168"/>
      <c r="T665" s="169"/>
      <c r="AT665" s="164" t="s">
        <v>167</v>
      </c>
      <c r="AU665" s="164" t="s">
        <v>87</v>
      </c>
      <c r="AV665" s="13" t="s">
        <v>87</v>
      </c>
      <c r="AW665" s="13" t="s">
        <v>30</v>
      </c>
      <c r="AX665" s="13" t="s">
        <v>74</v>
      </c>
      <c r="AY665" s="164" t="s">
        <v>143</v>
      </c>
    </row>
    <row r="666" spans="2:65" s="14" customFormat="1" ht="12">
      <c r="B666" s="170"/>
      <c r="D666" s="157" t="s">
        <v>167</v>
      </c>
      <c r="E666" s="171" t="s">
        <v>1</v>
      </c>
      <c r="F666" s="172" t="s">
        <v>170</v>
      </c>
      <c r="H666" s="173">
        <v>54.421999999999997</v>
      </c>
      <c r="I666" s="174"/>
      <c r="L666" s="170"/>
      <c r="M666" s="175"/>
      <c r="T666" s="176"/>
      <c r="AT666" s="171" t="s">
        <v>167</v>
      </c>
      <c r="AU666" s="171" t="s">
        <v>87</v>
      </c>
      <c r="AV666" s="14" t="s">
        <v>149</v>
      </c>
      <c r="AW666" s="14" t="s">
        <v>30</v>
      </c>
      <c r="AX666" s="14" t="s">
        <v>81</v>
      </c>
      <c r="AY666" s="171" t="s">
        <v>143</v>
      </c>
    </row>
    <row r="667" spans="2:65" s="1" customFormat="1" ht="37.75" customHeight="1">
      <c r="B667" s="31"/>
      <c r="C667" s="142" t="s">
        <v>983</v>
      </c>
      <c r="D667" s="142" t="s">
        <v>145</v>
      </c>
      <c r="E667" s="143" t="s">
        <v>984</v>
      </c>
      <c r="F667" s="144" t="s">
        <v>985</v>
      </c>
      <c r="G667" s="145" t="s">
        <v>148</v>
      </c>
      <c r="H667" s="146">
        <v>8.4420000000000002</v>
      </c>
      <c r="I667" s="147"/>
      <c r="J667" s="148">
        <f>ROUND(I667*H667,2)</f>
        <v>0</v>
      </c>
      <c r="K667" s="149"/>
      <c r="L667" s="31"/>
      <c r="M667" s="150" t="s">
        <v>1</v>
      </c>
      <c r="N667" s="151" t="s">
        <v>40</v>
      </c>
      <c r="P667" s="152">
        <f>O667*H667</f>
        <v>0</v>
      </c>
      <c r="Q667" s="152">
        <v>1.218E-2</v>
      </c>
      <c r="R667" s="152">
        <f>Q667*H667</f>
        <v>0.10282355999999999</v>
      </c>
      <c r="S667" s="152">
        <v>0</v>
      </c>
      <c r="T667" s="153">
        <f>S667*H667</f>
        <v>0</v>
      </c>
      <c r="AR667" s="154" t="s">
        <v>298</v>
      </c>
      <c r="AT667" s="154" t="s">
        <v>145</v>
      </c>
      <c r="AU667" s="154" t="s">
        <v>87</v>
      </c>
      <c r="AY667" s="16" t="s">
        <v>143</v>
      </c>
      <c r="BE667" s="155">
        <f>IF(N667="základná",J667,0)</f>
        <v>0</v>
      </c>
      <c r="BF667" s="155">
        <f>IF(N667="znížená",J667,0)</f>
        <v>0</v>
      </c>
      <c r="BG667" s="155">
        <f>IF(N667="zákl. prenesená",J667,0)</f>
        <v>0</v>
      </c>
      <c r="BH667" s="155">
        <f>IF(N667="zníž. prenesená",J667,0)</f>
        <v>0</v>
      </c>
      <c r="BI667" s="155">
        <f>IF(N667="nulová",J667,0)</f>
        <v>0</v>
      </c>
      <c r="BJ667" s="16" t="s">
        <v>87</v>
      </c>
      <c r="BK667" s="155">
        <f>ROUND(I667*H667,2)</f>
        <v>0</v>
      </c>
      <c r="BL667" s="16" t="s">
        <v>298</v>
      </c>
      <c r="BM667" s="154" t="s">
        <v>986</v>
      </c>
    </row>
    <row r="668" spans="2:65" s="12" customFormat="1" ht="12">
      <c r="B668" s="156"/>
      <c r="D668" s="157" t="s">
        <v>167</v>
      </c>
      <c r="E668" s="158" t="s">
        <v>1</v>
      </c>
      <c r="F668" s="159" t="s">
        <v>168</v>
      </c>
      <c r="H668" s="158" t="s">
        <v>1</v>
      </c>
      <c r="I668" s="160"/>
      <c r="L668" s="156"/>
      <c r="M668" s="161"/>
      <c r="T668" s="162"/>
      <c r="AT668" s="158" t="s">
        <v>167</v>
      </c>
      <c r="AU668" s="158" t="s">
        <v>87</v>
      </c>
      <c r="AV668" s="12" t="s">
        <v>81</v>
      </c>
      <c r="AW668" s="12" t="s">
        <v>30</v>
      </c>
      <c r="AX668" s="12" t="s">
        <v>74</v>
      </c>
      <c r="AY668" s="158" t="s">
        <v>143</v>
      </c>
    </row>
    <row r="669" spans="2:65" s="13" customFormat="1" ht="12">
      <c r="B669" s="163"/>
      <c r="D669" s="157" t="s">
        <v>167</v>
      </c>
      <c r="E669" s="164" t="s">
        <v>1</v>
      </c>
      <c r="F669" s="165" t="s">
        <v>987</v>
      </c>
      <c r="H669" s="166">
        <v>8.4420000000000002</v>
      </c>
      <c r="I669" s="167"/>
      <c r="L669" s="163"/>
      <c r="M669" s="168"/>
      <c r="T669" s="169"/>
      <c r="AT669" s="164" t="s">
        <v>167</v>
      </c>
      <c r="AU669" s="164" t="s">
        <v>87</v>
      </c>
      <c r="AV669" s="13" t="s">
        <v>87</v>
      </c>
      <c r="AW669" s="13" t="s">
        <v>30</v>
      </c>
      <c r="AX669" s="13" t="s">
        <v>74</v>
      </c>
      <c r="AY669" s="164" t="s">
        <v>143</v>
      </c>
    </row>
    <row r="670" spans="2:65" s="14" customFormat="1" ht="12">
      <c r="B670" s="170"/>
      <c r="D670" s="157" t="s">
        <v>167</v>
      </c>
      <c r="E670" s="171" t="s">
        <v>1</v>
      </c>
      <c r="F670" s="172" t="s">
        <v>170</v>
      </c>
      <c r="H670" s="173">
        <v>8.4420000000000002</v>
      </c>
      <c r="I670" s="174"/>
      <c r="L670" s="170"/>
      <c r="M670" s="175"/>
      <c r="T670" s="176"/>
      <c r="AT670" s="171" t="s">
        <v>167</v>
      </c>
      <c r="AU670" s="171" t="s">
        <v>87</v>
      </c>
      <c r="AV670" s="14" t="s">
        <v>149</v>
      </c>
      <c r="AW670" s="14" t="s">
        <v>30</v>
      </c>
      <c r="AX670" s="14" t="s">
        <v>81</v>
      </c>
      <c r="AY670" s="171" t="s">
        <v>143</v>
      </c>
    </row>
    <row r="671" spans="2:65" s="1" customFormat="1" ht="24.25" customHeight="1">
      <c r="B671" s="31"/>
      <c r="C671" s="142" t="s">
        <v>988</v>
      </c>
      <c r="D671" s="142" t="s">
        <v>145</v>
      </c>
      <c r="E671" s="143" t="s">
        <v>989</v>
      </c>
      <c r="F671" s="144" t="s">
        <v>990</v>
      </c>
      <c r="G671" s="145" t="s">
        <v>148</v>
      </c>
      <c r="H671" s="146">
        <v>201.6</v>
      </c>
      <c r="I671" s="147"/>
      <c r="J671" s="148">
        <f>ROUND(I671*H671,2)</f>
        <v>0</v>
      </c>
      <c r="K671" s="149"/>
      <c r="L671" s="31"/>
      <c r="M671" s="150" t="s">
        <v>1</v>
      </c>
      <c r="N671" s="151" t="s">
        <v>40</v>
      </c>
      <c r="P671" s="152">
        <f>O671*H671</f>
        <v>0</v>
      </c>
      <c r="Q671" s="152">
        <v>1.414E-2</v>
      </c>
      <c r="R671" s="152">
        <f>Q671*H671</f>
        <v>2.8506239999999998</v>
      </c>
      <c r="S671" s="152">
        <v>0</v>
      </c>
      <c r="T671" s="153">
        <f>S671*H671</f>
        <v>0</v>
      </c>
      <c r="AR671" s="154" t="s">
        <v>298</v>
      </c>
      <c r="AT671" s="154" t="s">
        <v>145</v>
      </c>
      <c r="AU671" s="154" t="s">
        <v>87</v>
      </c>
      <c r="AY671" s="16" t="s">
        <v>143</v>
      </c>
      <c r="BE671" s="155">
        <f>IF(N671="základná",J671,0)</f>
        <v>0</v>
      </c>
      <c r="BF671" s="155">
        <f>IF(N671="znížená",J671,0)</f>
        <v>0</v>
      </c>
      <c r="BG671" s="155">
        <f>IF(N671="zákl. prenesená",J671,0)</f>
        <v>0</v>
      </c>
      <c r="BH671" s="155">
        <f>IF(N671="zníž. prenesená",J671,0)</f>
        <v>0</v>
      </c>
      <c r="BI671" s="155">
        <f>IF(N671="nulová",J671,0)</f>
        <v>0</v>
      </c>
      <c r="BJ671" s="16" t="s">
        <v>87</v>
      </c>
      <c r="BK671" s="155">
        <f>ROUND(I671*H671,2)</f>
        <v>0</v>
      </c>
      <c r="BL671" s="16" t="s">
        <v>298</v>
      </c>
      <c r="BM671" s="154" t="s">
        <v>991</v>
      </c>
    </row>
    <row r="672" spans="2:65" s="12" customFormat="1" ht="12">
      <c r="B672" s="156"/>
      <c r="D672" s="157" t="s">
        <v>167</v>
      </c>
      <c r="E672" s="158" t="s">
        <v>1</v>
      </c>
      <c r="F672" s="159" t="s">
        <v>168</v>
      </c>
      <c r="H672" s="158" t="s">
        <v>1</v>
      </c>
      <c r="I672" s="160"/>
      <c r="L672" s="156"/>
      <c r="M672" s="161"/>
      <c r="T672" s="162"/>
      <c r="AT672" s="158" t="s">
        <v>167</v>
      </c>
      <c r="AU672" s="158" t="s">
        <v>87</v>
      </c>
      <c r="AV672" s="12" t="s">
        <v>81</v>
      </c>
      <c r="AW672" s="12" t="s">
        <v>30</v>
      </c>
      <c r="AX672" s="12" t="s">
        <v>74</v>
      </c>
      <c r="AY672" s="158" t="s">
        <v>143</v>
      </c>
    </row>
    <row r="673" spans="2:65" s="13" customFormat="1" ht="12">
      <c r="B673" s="163"/>
      <c r="D673" s="157" t="s">
        <v>167</v>
      </c>
      <c r="E673" s="164" t="s">
        <v>1</v>
      </c>
      <c r="F673" s="165" t="s">
        <v>859</v>
      </c>
      <c r="H673" s="166">
        <v>201.6</v>
      </c>
      <c r="I673" s="167"/>
      <c r="L673" s="163"/>
      <c r="M673" s="168"/>
      <c r="T673" s="169"/>
      <c r="AT673" s="164" t="s">
        <v>167</v>
      </c>
      <c r="AU673" s="164" t="s">
        <v>87</v>
      </c>
      <c r="AV673" s="13" t="s">
        <v>87</v>
      </c>
      <c r="AW673" s="13" t="s">
        <v>30</v>
      </c>
      <c r="AX673" s="13" t="s">
        <v>74</v>
      </c>
      <c r="AY673" s="164" t="s">
        <v>143</v>
      </c>
    </row>
    <row r="674" spans="2:65" s="14" customFormat="1" ht="12">
      <c r="B674" s="170"/>
      <c r="D674" s="157" t="s">
        <v>167</v>
      </c>
      <c r="E674" s="171" t="s">
        <v>1</v>
      </c>
      <c r="F674" s="172" t="s">
        <v>170</v>
      </c>
      <c r="H674" s="173">
        <v>201.6</v>
      </c>
      <c r="I674" s="174"/>
      <c r="L674" s="170"/>
      <c r="M674" s="175"/>
      <c r="T674" s="176"/>
      <c r="AT674" s="171" t="s">
        <v>167</v>
      </c>
      <c r="AU674" s="171" t="s">
        <v>87</v>
      </c>
      <c r="AV674" s="14" t="s">
        <v>149</v>
      </c>
      <c r="AW674" s="14" t="s">
        <v>30</v>
      </c>
      <c r="AX674" s="14" t="s">
        <v>81</v>
      </c>
      <c r="AY674" s="171" t="s">
        <v>143</v>
      </c>
    </row>
    <row r="675" spans="2:65" s="1" customFormat="1" ht="24.25" customHeight="1">
      <c r="B675" s="31"/>
      <c r="C675" s="142" t="s">
        <v>992</v>
      </c>
      <c r="D675" s="142" t="s">
        <v>145</v>
      </c>
      <c r="E675" s="143" t="s">
        <v>993</v>
      </c>
      <c r="F675" s="144" t="s">
        <v>994</v>
      </c>
      <c r="G675" s="145" t="s">
        <v>148</v>
      </c>
      <c r="H675" s="146">
        <v>68.677999999999997</v>
      </c>
      <c r="I675" s="147"/>
      <c r="J675" s="148">
        <f>ROUND(I675*H675,2)</f>
        <v>0</v>
      </c>
      <c r="K675" s="149"/>
      <c r="L675" s="31"/>
      <c r="M675" s="150" t="s">
        <v>1</v>
      </c>
      <c r="N675" s="151" t="s">
        <v>40</v>
      </c>
      <c r="P675" s="152">
        <f>O675*H675</f>
        <v>0</v>
      </c>
      <c r="Q675" s="152">
        <v>1.1599999999999999E-2</v>
      </c>
      <c r="R675" s="152">
        <f>Q675*H675</f>
        <v>0.79666479999999995</v>
      </c>
      <c r="S675" s="152">
        <v>0</v>
      </c>
      <c r="T675" s="153">
        <f>S675*H675</f>
        <v>0</v>
      </c>
      <c r="AR675" s="154" t="s">
        <v>298</v>
      </c>
      <c r="AT675" s="154" t="s">
        <v>145</v>
      </c>
      <c r="AU675" s="154" t="s">
        <v>87</v>
      </c>
      <c r="AY675" s="16" t="s">
        <v>143</v>
      </c>
      <c r="BE675" s="155">
        <f>IF(N675="základná",J675,0)</f>
        <v>0</v>
      </c>
      <c r="BF675" s="155">
        <f>IF(N675="znížená",J675,0)</f>
        <v>0</v>
      </c>
      <c r="BG675" s="155">
        <f>IF(N675="zákl. prenesená",J675,0)</f>
        <v>0</v>
      </c>
      <c r="BH675" s="155">
        <f>IF(N675="zníž. prenesená",J675,0)</f>
        <v>0</v>
      </c>
      <c r="BI675" s="155">
        <f>IF(N675="nulová",J675,0)</f>
        <v>0</v>
      </c>
      <c r="BJ675" s="16" t="s">
        <v>87</v>
      </c>
      <c r="BK675" s="155">
        <f>ROUND(I675*H675,2)</f>
        <v>0</v>
      </c>
      <c r="BL675" s="16" t="s">
        <v>298</v>
      </c>
      <c r="BM675" s="154" t="s">
        <v>995</v>
      </c>
    </row>
    <row r="676" spans="2:65" s="12" customFormat="1" ht="12">
      <c r="B676" s="156"/>
      <c r="D676" s="157" t="s">
        <v>167</v>
      </c>
      <c r="E676" s="158" t="s">
        <v>1</v>
      </c>
      <c r="F676" s="159" t="s">
        <v>168</v>
      </c>
      <c r="H676" s="158" t="s">
        <v>1</v>
      </c>
      <c r="I676" s="160"/>
      <c r="L676" s="156"/>
      <c r="M676" s="161"/>
      <c r="T676" s="162"/>
      <c r="AT676" s="158" t="s">
        <v>167</v>
      </c>
      <c r="AU676" s="158" t="s">
        <v>87</v>
      </c>
      <c r="AV676" s="12" t="s">
        <v>81</v>
      </c>
      <c r="AW676" s="12" t="s">
        <v>30</v>
      </c>
      <c r="AX676" s="12" t="s">
        <v>74</v>
      </c>
      <c r="AY676" s="158" t="s">
        <v>143</v>
      </c>
    </row>
    <row r="677" spans="2:65" s="13" customFormat="1" ht="12">
      <c r="B677" s="163"/>
      <c r="D677" s="157" t="s">
        <v>167</v>
      </c>
      <c r="E677" s="164" t="s">
        <v>1</v>
      </c>
      <c r="F677" s="165" t="s">
        <v>996</v>
      </c>
      <c r="H677" s="166">
        <v>68.677999999999997</v>
      </c>
      <c r="I677" s="167"/>
      <c r="L677" s="163"/>
      <c r="M677" s="168"/>
      <c r="T677" s="169"/>
      <c r="AT677" s="164" t="s">
        <v>167</v>
      </c>
      <c r="AU677" s="164" t="s">
        <v>87</v>
      </c>
      <c r="AV677" s="13" t="s">
        <v>87</v>
      </c>
      <c r="AW677" s="13" t="s">
        <v>30</v>
      </c>
      <c r="AX677" s="13" t="s">
        <v>74</v>
      </c>
      <c r="AY677" s="164" t="s">
        <v>143</v>
      </c>
    </row>
    <row r="678" spans="2:65" s="14" customFormat="1" ht="12">
      <c r="B678" s="170"/>
      <c r="D678" s="157" t="s">
        <v>167</v>
      </c>
      <c r="E678" s="171" t="s">
        <v>1</v>
      </c>
      <c r="F678" s="172" t="s">
        <v>170</v>
      </c>
      <c r="H678" s="173">
        <v>68.677999999999997</v>
      </c>
      <c r="I678" s="174"/>
      <c r="L678" s="170"/>
      <c r="M678" s="175"/>
      <c r="T678" s="176"/>
      <c r="AT678" s="171" t="s">
        <v>167</v>
      </c>
      <c r="AU678" s="171" t="s">
        <v>87</v>
      </c>
      <c r="AV678" s="14" t="s">
        <v>149</v>
      </c>
      <c r="AW678" s="14" t="s">
        <v>30</v>
      </c>
      <c r="AX678" s="14" t="s">
        <v>81</v>
      </c>
      <c r="AY678" s="171" t="s">
        <v>143</v>
      </c>
    </row>
    <row r="679" spans="2:65" s="1" customFormat="1" ht="24.25" customHeight="1">
      <c r="B679" s="31"/>
      <c r="C679" s="142" t="s">
        <v>997</v>
      </c>
      <c r="D679" s="142" t="s">
        <v>145</v>
      </c>
      <c r="E679" s="143" t="s">
        <v>998</v>
      </c>
      <c r="F679" s="144" t="s">
        <v>999</v>
      </c>
      <c r="G679" s="145" t="s">
        <v>216</v>
      </c>
      <c r="H679" s="177"/>
      <c r="I679" s="147"/>
      <c r="J679" s="148">
        <f>ROUND(I679*H679,2)</f>
        <v>0</v>
      </c>
      <c r="K679" s="149"/>
      <c r="L679" s="31"/>
      <c r="M679" s="150" t="s">
        <v>1</v>
      </c>
      <c r="N679" s="151" t="s">
        <v>40</v>
      </c>
      <c r="P679" s="152">
        <f>O679*H679</f>
        <v>0</v>
      </c>
      <c r="Q679" s="152">
        <v>0</v>
      </c>
      <c r="R679" s="152">
        <f>Q679*H679</f>
        <v>0</v>
      </c>
      <c r="S679" s="152">
        <v>0</v>
      </c>
      <c r="T679" s="153">
        <f>S679*H679</f>
        <v>0</v>
      </c>
      <c r="AR679" s="154" t="s">
        <v>298</v>
      </c>
      <c r="AT679" s="154" t="s">
        <v>145</v>
      </c>
      <c r="AU679" s="154" t="s">
        <v>87</v>
      </c>
      <c r="AY679" s="16" t="s">
        <v>143</v>
      </c>
      <c r="BE679" s="155">
        <f>IF(N679="základná",J679,0)</f>
        <v>0</v>
      </c>
      <c r="BF679" s="155">
        <f>IF(N679="znížená",J679,0)</f>
        <v>0</v>
      </c>
      <c r="BG679" s="155">
        <f>IF(N679="zákl. prenesená",J679,0)</f>
        <v>0</v>
      </c>
      <c r="BH679" s="155">
        <f>IF(N679="zníž. prenesená",J679,0)</f>
        <v>0</v>
      </c>
      <c r="BI679" s="155">
        <f>IF(N679="nulová",J679,0)</f>
        <v>0</v>
      </c>
      <c r="BJ679" s="16" t="s">
        <v>87</v>
      </c>
      <c r="BK679" s="155">
        <f>ROUND(I679*H679,2)</f>
        <v>0</v>
      </c>
      <c r="BL679" s="16" t="s">
        <v>298</v>
      </c>
      <c r="BM679" s="154" t="s">
        <v>1000</v>
      </c>
    </row>
    <row r="680" spans="2:65" s="11" customFormat="1" ht="22.75" customHeight="1">
      <c r="B680" s="130"/>
      <c r="D680" s="131" t="s">
        <v>73</v>
      </c>
      <c r="E680" s="140" t="s">
        <v>1001</v>
      </c>
      <c r="F680" s="140" t="s">
        <v>1002</v>
      </c>
      <c r="I680" s="133"/>
      <c r="J680" s="141">
        <f>BK680</f>
        <v>0</v>
      </c>
      <c r="L680" s="130"/>
      <c r="M680" s="135"/>
      <c r="P680" s="136">
        <f>SUM(P681:P711)</f>
        <v>0</v>
      </c>
      <c r="R680" s="136">
        <f>SUM(R681:R711)</f>
        <v>2.7104940959999997</v>
      </c>
      <c r="T680" s="137">
        <f>SUM(T681:T711)</f>
        <v>0</v>
      </c>
      <c r="AR680" s="131" t="s">
        <v>87</v>
      </c>
      <c r="AT680" s="138" t="s">
        <v>73</v>
      </c>
      <c r="AU680" s="138" t="s">
        <v>81</v>
      </c>
      <c r="AY680" s="131" t="s">
        <v>143</v>
      </c>
      <c r="BK680" s="139">
        <f>SUM(BK681:BK711)</f>
        <v>0</v>
      </c>
    </row>
    <row r="681" spans="2:65" s="1" customFormat="1" ht="24.25" customHeight="1">
      <c r="B681" s="31"/>
      <c r="C681" s="142" t="s">
        <v>1003</v>
      </c>
      <c r="D681" s="142" t="s">
        <v>145</v>
      </c>
      <c r="E681" s="143" t="s">
        <v>1004</v>
      </c>
      <c r="F681" s="144" t="s">
        <v>1005</v>
      </c>
      <c r="G681" s="145" t="s">
        <v>558</v>
      </c>
      <c r="H681" s="146">
        <v>1.6</v>
      </c>
      <c r="I681" s="147"/>
      <c r="J681" s="148">
        <f>ROUND(I681*H681,2)</f>
        <v>0</v>
      </c>
      <c r="K681" s="149"/>
      <c r="L681" s="31"/>
      <c r="M681" s="150" t="s">
        <v>1</v>
      </c>
      <c r="N681" s="151" t="s">
        <v>40</v>
      </c>
      <c r="P681" s="152">
        <f>O681*H681</f>
        <v>0</v>
      </c>
      <c r="Q681" s="152">
        <v>3.46006E-3</v>
      </c>
      <c r="R681" s="152">
        <f>Q681*H681</f>
        <v>5.5360960000000008E-3</v>
      </c>
      <c r="S681" s="152">
        <v>0</v>
      </c>
      <c r="T681" s="153">
        <f>S681*H681</f>
        <v>0</v>
      </c>
      <c r="AR681" s="154" t="s">
        <v>298</v>
      </c>
      <c r="AT681" s="154" t="s">
        <v>145</v>
      </c>
      <c r="AU681" s="154" t="s">
        <v>87</v>
      </c>
      <c r="AY681" s="16" t="s">
        <v>143</v>
      </c>
      <c r="BE681" s="155">
        <f>IF(N681="základná",J681,0)</f>
        <v>0</v>
      </c>
      <c r="BF681" s="155">
        <f>IF(N681="znížená",J681,0)</f>
        <v>0</v>
      </c>
      <c r="BG681" s="155">
        <f>IF(N681="zákl. prenesená",J681,0)</f>
        <v>0</v>
      </c>
      <c r="BH681" s="155">
        <f>IF(N681="zníž. prenesená",J681,0)</f>
        <v>0</v>
      </c>
      <c r="BI681" s="155">
        <f>IF(N681="nulová",J681,0)</f>
        <v>0</v>
      </c>
      <c r="BJ681" s="16" t="s">
        <v>87</v>
      </c>
      <c r="BK681" s="155">
        <f>ROUND(I681*H681,2)</f>
        <v>0</v>
      </c>
      <c r="BL681" s="16" t="s">
        <v>298</v>
      </c>
      <c r="BM681" s="154" t="s">
        <v>1006</v>
      </c>
    </row>
    <row r="682" spans="2:65" s="1" customFormat="1" ht="16.5" customHeight="1">
      <c r="B682" s="31"/>
      <c r="C682" s="142" t="s">
        <v>1007</v>
      </c>
      <c r="D682" s="142" t="s">
        <v>145</v>
      </c>
      <c r="E682" s="143" t="s">
        <v>1008</v>
      </c>
      <c r="F682" s="144" t="s">
        <v>1009</v>
      </c>
      <c r="G682" s="145" t="s">
        <v>148</v>
      </c>
      <c r="H682" s="146">
        <v>314.04000000000002</v>
      </c>
      <c r="I682" s="147"/>
      <c r="J682" s="148">
        <f>ROUND(I682*H682,2)</f>
        <v>0</v>
      </c>
      <c r="K682" s="149"/>
      <c r="L682" s="31"/>
      <c r="M682" s="150" t="s">
        <v>1</v>
      </c>
      <c r="N682" s="151" t="s">
        <v>40</v>
      </c>
      <c r="P682" s="152">
        <f>O682*H682</f>
        <v>0</v>
      </c>
      <c r="Q682" s="152">
        <v>4.5599999999999998E-3</v>
      </c>
      <c r="R682" s="152">
        <f>Q682*H682</f>
        <v>1.4320224000000001</v>
      </c>
      <c r="S682" s="152">
        <v>0</v>
      </c>
      <c r="T682" s="153">
        <f>S682*H682</f>
        <v>0</v>
      </c>
      <c r="AR682" s="154" t="s">
        <v>298</v>
      </c>
      <c r="AT682" s="154" t="s">
        <v>145</v>
      </c>
      <c r="AU682" s="154" t="s">
        <v>87</v>
      </c>
      <c r="AY682" s="16" t="s">
        <v>143</v>
      </c>
      <c r="BE682" s="155">
        <f>IF(N682="základná",J682,0)</f>
        <v>0</v>
      </c>
      <c r="BF682" s="155">
        <f>IF(N682="znížená",J682,0)</f>
        <v>0</v>
      </c>
      <c r="BG682" s="155">
        <f>IF(N682="zákl. prenesená",J682,0)</f>
        <v>0</v>
      </c>
      <c r="BH682" s="155">
        <f>IF(N682="zníž. prenesená",J682,0)</f>
        <v>0</v>
      </c>
      <c r="BI682" s="155">
        <f>IF(N682="nulová",J682,0)</f>
        <v>0</v>
      </c>
      <c r="BJ682" s="16" t="s">
        <v>87</v>
      </c>
      <c r="BK682" s="155">
        <f>ROUND(I682*H682,2)</f>
        <v>0</v>
      </c>
      <c r="BL682" s="16" t="s">
        <v>298</v>
      </c>
      <c r="BM682" s="154" t="s">
        <v>1010</v>
      </c>
    </row>
    <row r="683" spans="2:65" s="12" customFormat="1" ht="12">
      <c r="B683" s="156"/>
      <c r="D683" s="157" t="s">
        <v>167</v>
      </c>
      <c r="E683" s="158" t="s">
        <v>1</v>
      </c>
      <c r="F683" s="159" t="s">
        <v>168</v>
      </c>
      <c r="H683" s="158" t="s">
        <v>1</v>
      </c>
      <c r="I683" s="160"/>
      <c r="L683" s="156"/>
      <c r="M683" s="161"/>
      <c r="T683" s="162"/>
      <c r="AT683" s="158" t="s">
        <v>167</v>
      </c>
      <c r="AU683" s="158" t="s">
        <v>87</v>
      </c>
      <c r="AV683" s="12" t="s">
        <v>81</v>
      </c>
      <c r="AW683" s="12" t="s">
        <v>30</v>
      </c>
      <c r="AX683" s="12" t="s">
        <v>74</v>
      </c>
      <c r="AY683" s="158" t="s">
        <v>143</v>
      </c>
    </row>
    <row r="684" spans="2:65" s="13" customFormat="1" ht="12">
      <c r="B684" s="163"/>
      <c r="D684" s="157" t="s">
        <v>167</v>
      </c>
      <c r="E684" s="164" t="s">
        <v>1</v>
      </c>
      <c r="F684" s="165" t="s">
        <v>1011</v>
      </c>
      <c r="H684" s="166">
        <v>314.04000000000002</v>
      </c>
      <c r="I684" s="167"/>
      <c r="L684" s="163"/>
      <c r="M684" s="168"/>
      <c r="T684" s="169"/>
      <c r="AT684" s="164" t="s">
        <v>167</v>
      </c>
      <c r="AU684" s="164" t="s">
        <v>87</v>
      </c>
      <c r="AV684" s="13" t="s">
        <v>87</v>
      </c>
      <c r="AW684" s="13" t="s">
        <v>30</v>
      </c>
      <c r="AX684" s="13" t="s">
        <v>74</v>
      </c>
      <c r="AY684" s="164" t="s">
        <v>143</v>
      </c>
    </row>
    <row r="685" spans="2:65" s="14" customFormat="1" ht="12">
      <c r="B685" s="170"/>
      <c r="D685" s="157" t="s">
        <v>167</v>
      </c>
      <c r="E685" s="171" t="s">
        <v>1</v>
      </c>
      <c r="F685" s="172" t="s">
        <v>170</v>
      </c>
      <c r="H685" s="173">
        <v>314.04000000000002</v>
      </c>
      <c r="I685" s="174"/>
      <c r="L685" s="170"/>
      <c r="M685" s="175"/>
      <c r="T685" s="176"/>
      <c r="AT685" s="171" t="s">
        <v>167</v>
      </c>
      <c r="AU685" s="171" t="s">
        <v>87</v>
      </c>
      <c r="AV685" s="14" t="s">
        <v>149</v>
      </c>
      <c r="AW685" s="14" t="s">
        <v>30</v>
      </c>
      <c r="AX685" s="14" t="s">
        <v>81</v>
      </c>
      <c r="AY685" s="171" t="s">
        <v>143</v>
      </c>
    </row>
    <row r="686" spans="2:65" s="1" customFormat="1" ht="24.25" customHeight="1">
      <c r="B686" s="31"/>
      <c r="C686" s="142" t="s">
        <v>1012</v>
      </c>
      <c r="D686" s="142" t="s">
        <v>145</v>
      </c>
      <c r="E686" s="143" t="s">
        <v>1013</v>
      </c>
      <c r="F686" s="144" t="s">
        <v>1014</v>
      </c>
      <c r="G686" s="145" t="s">
        <v>558</v>
      </c>
      <c r="H686" s="146">
        <v>29.12</v>
      </c>
      <c r="I686" s="147"/>
      <c r="J686" s="148">
        <f>ROUND(I686*H686,2)</f>
        <v>0</v>
      </c>
      <c r="K686" s="149"/>
      <c r="L686" s="31"/>
      <c r="M686" s="150" t="s">
        <v>1</v>
      </c>
      <c r="N686" s="151" t="s">
        <v>40</v>
      </c>
      <c r="P686" s="152">
        <f>O686*H686</f>
        <v>0</v>
      </c>
      <c r="Q686" s="152">
        <v>7.6250000000000005E-4</v>
      </c>
      <c r="R686" s="152">
        <f>Q686*H686</f>
        <v>2.2204000000000002E-2</v>
      </c>
      <c r="S686" s="152">
        <v>0</v>
      </c>
      <c r="T686" s="153">
        <f>S686*H686</f>
        <v>0</v>
      </c>
      <c r="AR686" s="154" t="s">
        <v>298</v>
      </c>
      <c r="AT686" s="154" t="s">
        <v>145</v>
      </c>
      <c r="AU686" s="154" t="s">
        <v>87</v>
      </c>
      <c r="AY686" s="16" t="s">
        <v>143</v>
      </c>
      <c r="BE686" s="155">
        <f>IF(N686="základná",J686,0)</f>
        <v>0</v>
      </c>
      <c r="BF686" s="155">
        <f>IF(N686="znížená",J686,0)</f>
        <v>0</v>
      </c>
      <c r="BG686" s="155">
        <f>IF(N686="zákl. prenesená",J686,0)</f>
        <v>0</v>
      </c>
      <c r="BH686" s="155">
        <f>IF(N686="zníž. prenesená",J686,0)</f>
        <v>0</v>
      </c>
      <c r="BI686" s="155">
        <f>IF(N686="nulová",J686,0)</f>
        <v>0</v>
      </c>
      <c r="BJ686" s="16" t="s">
        <v>87</v>
      </c>
      <c r="BK686" s="155">
        <f>ROUND(I686*H686,2)</f>
        <v>0</v>
      </c>
      <c r="BL686" s="16" t="s">
        <v>298</v>
      </c>
      <c r="BM686" s="154" t="s">
        <v>1015</v>
      </c>
    </row>
    <row r="687" spans="2:65" s="1" customFormat="1" ht="24.25" customHeight="1">
      <c r="B687" s="31"/>
      <c r="C687" s="142" t="s">
        <v>1016</v>
      </c>
      <c r="D687" s="142" t="s">
        <v>145</v>
      </c>
      <c r="E687" s="143" t="s">
        <v>1017</v>
      </c>
      <c r="F687" s="144" t="s">
        <v>1018</v>
      </c>
      <c r="G687" s="145" t="s">
        <v>558</v>
      </c>
      <c r="H687" s="146">
        <v>21.053000000000001</v>
      </c>
      <c r="I687" s="147"/>
      <c r="J687" s="148">
        <f>ROUND(I687*H687,2)</f>
        <v>0</v>
      </c>
      <c r="K687" s="149"/>
      <c r="L687" s="31"/>
      <c r="M687" s="150" t="s">
        <v>1</v>
      </c>
      <c r="N687" s="151" t="s">
        <v>40</v>
      </c>
      <c r="P687" s="152">
        <f>O687*H687</f>
        <v>0</v>
      </c>
      <c r="Q687" s="152">
        <v>4.0000000000000002E-4</v>
      </c>
      <c r="R687" s="152">
        <f>Q687*H687</f>
        <v>8.4212000000000002E-3</v>
      </c>
      <c r="S687" s="152">
        <v>0</v>
      </c>
      <c r="T687" s="153">
        <f>S687*H687</f>
        <v>0</v>
      </c>
      <c r="AR687" s="154" t="s">
        <v>298</v>
      </c>
      <c r="AT687" s="154" t="s">
        <v>145</v>
      </c>
      <c r="AU687" s="154" t="s">
        <v>87</v>
      </c>
      <c r="AY687" s="16" t="s">
        <v>143</v>
      </c>
      <c r="BE687" s="155">
        <f>IF(N687="základná",J687,0)</f>
        <v>0</v>
      </c>
      <c r="BF687" s="155">
        <f>IF(N687="znížená",J687,0)</f>
        <v>0</v>
      </c>
      <c r="BG687" s="155">
        <f>IF(N687="zákl. prenesená",J687,0)</f>
        <v>0</v>
      </c>
      <c r="BH687" s="155">
        <f>IF(N687="zníž. prenesená",J687,0)</f>
        <v>0</v>
      </c>
      <c r="BI687" s="155">
        <f>IF(N687="nulová",J687,0)</f>
        <v>0</v>
      </c>
      <c r="BJ687" s="16" t="s">
        <v>87</v>
      </c>
      <c r="BK687" s="155">
        <f>ROUND(I687*H687,2)</f>
        <v>0</v>
      </c>
      <c r="BL687" s="16" t="s">
        <v>298</v>
      </c>
      <c r="BM687" s="154" t="s">
        <v>1019</v>
      </c>
    </row>
    <row r="688" spans="2:65" s="12" customFormat="1" ht="12">
      <c r="B688" s="156"/>
      <c r="D688" s="157" t="s">
        <v>167</v>
      </c>
      <c r="E688" s="158" t="s">
        <v>1</v>
      </c>
      <c r="F688" s="159" t="s">
        <v>168</v>
      </c>
      <c r="H688" s="158" t="s">
        <v>1</v>
      </c>
      <c r="I688" s="160"/>
      <c r="L688" s="156"/>
      <c r="M688" s="161"/>
      <c r="T688" s="162"/>
      <c r="AT688" s="158" t="s">
        <v>167</v>
      </c>
      <c r="AU688" s="158" t="s">
        <v>87</v>
      </c>
      <c r="AV688" s="12" t="s">
        <v>81</v>
      </c>
      <c r="AW688" s="12" t="s">
        <v>30</v>
      </c>
      <c r="AX688" s="12" t="s">
        <v>74</v>
      </c>
      <c r="AY688" s="158" t="s">
        <v>143</v>
      </c>
    </row>
    <row r="689" spans="2:65" s="13" customFormat="1" ht="12">
      <c r="B689" s="163"/>
      <c r="D689" s="157" t="s">
        <v>167</v>
      </c>
      <c r="E689" s="164" t="s">
        <v>1</v>
      </c>
      <c r="F689" s="165" t="s">
        <v>1020</v>
      </c>
      <c r="H689" s="166">
        <v>21.053000000000001</v>
      </c>
      <c r="I689" s="167"/>
      <c r="L689" s="163"/>
      <c r="M689" s="168"/>
      <c r="T689" s="169"/>
      <c r="AT689" s="164" t="s">
        <v>167</v>
      </c>
      <c r="AU689" s="164" t="s">
        <v>87</v>
      </c>
      <c r="AV689" s="13" t="s">
        <v>87</v>
      </c>
      <c r="AW689" s="13" t="s">
        <v>30</v>
      </c>
      <c r="AX689" s="13" t="s">
        <v>74</v>
      </c>
      <c r="AY689" s="164" t="s">
        <v>143</v>
      </c>
    </row>
    <row r="690" spans="2:65" s="14" customFormat="1" ht="12">
      <c r="B690" s="170"/>
      <c r="D690" s="157" t="s">
        <v>167</v>
      </c>
      <c r="E690" s="171" t="s">
        <v>1</v>
      </c>
      <c r="F690" s="172" t="s">
        <v>170</v>
      </c>
      <c r="H690" s="173">
        <v>21.053000000000001</v>
      </c>
      <c r="I690" s="174"/>
      <c r="L690" s="170"/>
      <c r="M690" s="175"/>
      <c r="T690" s="176"/>
      <c r="AT690" s="171" t="s">
        <v>167</v>
      </c>
      <c r="AU690" s="171" t="s">
        <v>87</v>
      </c>
      <c r="AV690" s="14" t="s">
        <v>149</v>
      </c>
      <c r="AW690" s="14" t="s">
        <v>30</v>
      </c>
      <c r="AX690" s="14" t="s">
        <v>81</v>
      </c>
      <c r="AY690" s="171" t="s">
        <v>143</v>
      </c>
    </row>
    <row r="691" spans="2:65" s="1" customFormat="1" ht="24.25" customHeight="1">
      <c r="B691" s="31"/>
      <c r="C691" s="142" t="s">
        <v>1021</v>
      </c>
      <c r="D691" s="142" t="s">
        <v>145</v>
      </c>
      <c r="E691" s="143" t="s">
        <v>1022</v>
      </c>
      <c r="F691" s="144" t="s">
        <v>1023</v>
      </c>
      <c r="G691" s="145" t="s">
        <v>558</v>
      </c>
      <c r="H691" s="146">
        <v>58.24</v>
      </c>
      <c r="I691" s="147"/>
      <c r="J691" s="148">
        <f>ROUND(I691*H691,2)</f>
        <v>0</v>
      </c>
      <c r="K691" s="149"/>
      <c r="L691" s="31"/>
      <c r="M691" s="150" t="s">
        <v>1</v>
      </c>
      <c r="N691" s="151" t="s">
        <v>40</v>
      </c>
      <c r="P691" s="152">
        <f>O691*H691</f>
        <v>0</v>
      </c>
      <c r="Q691" s="152">
        <v>3.1500000000000001E-4</v>
      </c>
      <c r="R691" s="152">
        <f>Q691*H691</f>
        <v>1.83456E-2</v>
      </c>
      <c r="S691" s="152">
        <v>0</v>
      </c>
      <c r="T691" s="153">
        <f>S691*H691</f>
        <v>0</v>
      </c>
      <c r="AR691" s="154" t="s">
        <v>298</v>
      </c>
      <c r="AT691" s="154" t="s">
        <v>145</v>
      </c>
      <c r="AU691" s="154" t="s">
        <v>87</v>
      </c>
      <c r="AY691" s="16" t="s">
        <v>143</v>
      </c>
      <c r="BE691" s="155">
        <f>IF(N691="základná",J691,0)</f>
        <v>0</v>
      </c>
      <c r="BF691" s="155">
        <f>IF(N691="znížená",J691,0)</f>
        <v>0</v>
      </c>
      <c r="BG691" s="155">
        <f>IF(N691="zákl. prenesená",J691,0)</f>
        <v>0</v>
      </c>
      <c r="BH691" s="155">
        <f>IF(N691="zníž. prenesená",J691,0)</f>
        <v>0</v>
      </c>
      <c r="BI691" s="155">
        <f>IF(N691="nulová",J691,0)</f>
        <v>0</v>
      </c>
      <c r="BJ691" s="16" t="s">
        <v>87</v>
      </c>
      <c r="BK691" s="155">
        <f>ROUND(I691*H691,2)</f>
        <v>0</v>
      </c>
      <c r="BL691" s="16" t="s">
        <v>298</v>
      </c>
      <c r="BM691" s="154" t="s">
        <v>1024</v>
      </c>
    </row>
    <row r="692" spans="2:65" s="1" customFormat="1" ht="37.75" customHeight="1">
      <c r="B692" s="31"/>
      <c r="C692" s="142" t="s">
        <v>1025</v>
      </c>
      <c r="D692" s="142" t="s">
        <v>145</v>
      </c>
      <c r="E692" s="143" t="s">
        <v>1026</v>
      </c>
      <c r="F692" s="144" t="s">
        <v>1027</v>
      </c>
      <c r="G692" s="145" t="s">
        <v>148</v>
      </c>
      <c r="H692" s="146">
        <v>314.04000000000002</v>
      </c>
      <c r="I692" s="147"/>
      <c r="J692" s="148">
        <f>ROUND(I692*H692,2)</f>
        <v>0</v>
      </c>
      <c r="K692" s="149"/>
      <c r="L692" s="31"/>
      <c r="M692" s="150" t="s">
        <v>1</v>
      </c>
      <c r="N692" s="151" t="s">
        <v>40</v>
      </c>
      <c r="P692" s="152">
        <f>O692*H692</f>
        <v>0</v>
      </c>
      <c r="Q692" s="152">
        <v>5.0000000000000002E-5</v>
      </c>
      <c r="R692" s="152">
        <f>Q692*H692</f>
        <v>1.5702000000000001E-2</v>
      </c>
      <c r="S692" s="152">
        <v>0</v>
      </c>
      <c r="T692" s="153">
        <f>S692*H692</f>
        <v>0</v>
      </c>
      <c r="AR692" s="154" t="s">
        <v>298</v>
      </c>
      <c r="AT692" s="154" t="s">
        <v>145</v>
      </c>
      <c r="AU692" s="154" t="s">
        <v>87</v>
      </c>
      <c r="AY692" s="16" t="s">
        <v>143</v>
      </c>
      <c r="BE692" s="155">
        <f>IF(N692="základná",J692,0)</f>
        <v>0</v>
      </c>
      <c r="BF692" s="155">
        <f>IF(N692="znížená",J692,0)</f>
        <v>0</v>
      </c>
      <c r="BG692" s="155">
        <f>IF(N692="zákl. prenesená",J692,0)</f>
        <v>0</v>
      </c>
      <c r="BH692" s="155">
        <f>IF(N692="zníž. prenesená",J692,0)</f>
        <v>0</v>
      </c>
      <c r="BI692" s="155">
        <f>IF(N692="nulová",J692,0)</f>
        <v>0</v>
      </c>
      <c r="BJ692" s="16" t="s">
        <v>87</v>
      </c>
      <c r="BK692" s="155">
        <f>ROUND(I692*H692,2)</f>
        <v>0</v>
      </c>
      <c r="BL692" s="16" t="s">
        <v>298</v>
      </c>
      <c r="BM692" s="154" t="s">
        <v>1028</v>
      </c>
    </row>
    <row r="693" spans="2:65" s="1" customFormat="1" ht="24.25" customHeight="1">
      <c r="B693" s="31"/>
      <c r="C693" s="183" t="s">
        <v>1029</v>
      </c>
      <c r="D693" s="183" t="s">
        <v>479</v>
      </c>
      <c r="E693" s="184" t="s">
        <v>1030</v>
      </c>
      <c r="F693" s="185" t="s">
        <v>1031</v>
      </c>
      <c r="G693" s="186" t="s">
        <v>148</v>
      </c>
      <c r="H693" s="187">
        <v>345.44400000000002</v>
      </c>
      <c r="I693" s="188"/>
      <c r="J693" s="189">
        <f>ROUND(I693*H693,2)</f>
        <v>0</v>
      </c>
      <c r="K693" s="190"/>
      <c r="L693" s="191"/>
      <c r="M693" s="192" t="s">
        <v>1</v>
      </c>
      <c r="N693" s="193" t="s">
        <v>40</v>
      </c>
      <c r="P693" s="152">
        <f>O693*H693</f>
        <v>0</v>
      </c>
      <c r="Q693" s="152">
        <v>2.5000000000000001E-3</v>
      </c>
      <c r="R693" s="152">
        <f>Q693*H693</f>
        <v>0.8636100000000001</v>
      </c>
      <c r="S693" s="152">
        <v>0</v>
      </c>
      <c r="T693" s="153">
        <f>S693*H693</f>
        <v>0</v>
      </c>
      <c r="AR693" s="154" t="s">
        <v>391</v>
      </c>
      <c r="AT693" s="154" t="s">
        <v>479</v>
      </c>
      <c r="AU693" s="154" t="s">
        <v>87</v>
      </c>
      <c r="AY693" s="16" t="s">
        <v>143</v>
      </c>
      <c r="BE693" s="155">
        <f>IF(N693="základná",J693,0)</f>
        <v>0</v>
      </c>
      <c r="BF693" s="155">
        <f>IF(N693="znížená",J693,0)</f>
        <v>0</v>
      </c>
      <c r="BG693" s="155">
        <f>IF(N693="zákl. prenesená",J693,0)</f>
        <v>0</v>
      </c>
      <c r="BH693" s="155">
        <f>IF(N693="zníž. prenesená",J693,0)</f>
        <v>0</v>
      </c>
      <c r="BI693" s="155">
        <f>IF(N693="nulová",J693,0)</f>
        <v>0</v>
      </c>
      <c r="BJ693" s="16" t="s">
        <v>87</v>
      </c>
      <c r="BK693" s="155">
        <f>ROUND(I693*H693,2)</f>
        <v>0</v>
      </c>
      <c r="BL693" s="16" t="s">
        <v>298</v>
      </c>
      <c r="BM693" s="154" t="s">
        <v>1032</v>
      </c>
    </row>
    <row r="694" spans="2:65" s="1" customFormat="1" ht="24.25" customHeight="1">
      <c r="B694" s="31"/>
      <c r="C694" s="142" t="s">
        <v>1033</v>
      </c>
      <c r="D694" s="142" t="s">
        <v>145</v>
      </c>
      <c r="E694" s="143" t="s">
        <v>1034</v>
      </c>
      <c r="F694" s="144" t="s">
        <v>1035</v>
      </c>
      <c r="G694" s="145" t="s">
        <v>558</v>
      </c>
      <c r="H694" s="146">
        <v>58.24</v>
      </c>
      <c r="I694" s="147"/>
      <c r="J694" s="148">
        <f>ROUND(I694*H694,2)</f>
        <v>0</v>
      </c>
      <c r="K694" s="149"/>
      <c r="L694" s="31"/>
      <c r="M694" s="150" t="s">
        <v>1</v>
      </c>
      <c r="N694" s="151" t="s">
        <v>40</v>
      </c>
      <c r="P694" s="152">
        <f>O694*H694</f>
        <v>0</v>
      </c>
      <c r="Q694" s="152">
        <v>2.16E-3</v>
      </c>
      <c r="R694" s="152">
        <f>Q694*H694</f>
        <v>0.1257984</v>
      </c>
      <c r="S694" s="152">
        <v>0</v>
      </c>
      <c r="T694" s="153">
        <f>S694*H694</f>
        <v>0</v>
      </c>
      <c r="AR694" s="154" t="s">
        <v>298</v>
      </c>
      <c r="AT694" s="154" t="s">
        <v>145</v>
      </c>
      <c r="AU694" s="154" t="s">
        <v>87</v>
      </c>
      <c r="AY694" s="16" t="s">
        <v>143</v>
      </c>
      <c r="BE694" s="155">
        <f>IF(N694="základná",J694,0)</f>
        <v>0</v>
      </c>
      <c r="BF694" s="155">
        <f>IF(N694="znížená",J694,0)</f>
        <v>0</v>
      </c>
      <c r="BG694" s="155">
        <f>IF(N694="zákl. prenesená",J694,0)</f>
        <v>0</v>
      </c>
      <c r="BH694" s="155">
        <f>IF(N694="zníž. prenesená",J694,0)</f>
        <v>0</v>
      </c>
      <c r="BI694" s="155">
        <f>IF(N694="nulová",J694,0)</f>
        <v>0</v>
      </c>
      <c r="BJ694" s="16" t="s">
        <v>87</v>
      </c>
      <c r="BK694" s="155">
        <f>ROUND(I694*H694,2)</f>
        <v>0</v>
      </c>
      <c r="BL694" s="16" t="s">
        <v>298</v>
      </c>
      <c r="BM694" s="154" t="s">
        <v>1036</v>
      </c>
    </row>
    <row r="695" spans="2:65" s="12" customFormat="1" ht="12">
      <c r="B695" s="156"/>
      <c r="D695" s="157" t="s">
        <v>167</v>
      </c>
      <c r="E695" s="158" t="s">
        <v>1</v>
      </c>
      <c r="F695" s="159" t="s">
        <v>168</v>
      </c>
      <c r="H695" s="158" t="s">
        <v>1</v>
      </c>
      <c r="I695" s="160"/>
      <c r="L695" s="156"/>
      <c r="M695" s="161"/>
      <c r="T695" s="162"/>
      <c r="AT695" s="158" t="s">
        <v>167</v>
      </c>
      <c r="AU695" s="158" t="s">
        <v>87</v>
      </c>
      <c r="AV695" s="12" t="s">
        <v>81</v>
      </c>
      <c r="AW695" s="12" t="s">
        <v>30</v>
      </c>
      <c r="AX695" s="12" t="s">
        <v>74</v>
      </c>
      <c r="AY695" s="158" t="s">
        <v>143</v>
      </c>
    </row>
    <row r="696" spans="2:65" s="13" customFormat="1" ht="12">
      <c r="B696" s="163"/>
      <c r="D696" s="157" t="s">
        <v>167</v>
      </c>
      <c r="E696" s="164" t="s">
        <v>1</v>
      </c>
      <c r="F696" s="165" t="s">
        <v>1037</v>
      </c>
      <c r="H696" s="166">
        <v>58.24</v>
      </c>
      <c r="I696" s="167"/>
      <c r="L696" s="163"/>
      <c r="M696" s="168"/>
      <c r="T696" s="169"/>
      <c r="AT696" s="164" t="s">
        <v>167</v>
      </c>
      <c r="AU696" s="164" t="s">
        <v>87</v>
      </c>
      <c r="AV696" s="13" t="s">
        <v>87</v>
      </c>
      <c r="AW696" s="13" t="s">
        <v>30</v>
      </c>
      <c r="AX696" s="13" t="s">
        <v>74</v>
      </c>
      <c r="AY696" s="164" t="s">
        <v>143</v>
      </c>
    </row>
    <row r="697" spans="2:65" s="14" customFormat="1" ht="12">
      <c r="B697" s="170"/>
      <c r="D697" s="157" t="s">
        <v>167</v>
      </c>
      <c r="E697" s="171" t="s">
        <v>1</v>
      </c>
      <c r="F697" s="172" t="s">
        <v>170</v>
      </c>
      <c r="H697" s="173">
        <v>58.24</v>
      </c>
      <c r="I697" s="174"/>
      <c r="L697" s="170"/>
      <c r="M697" s="175"/>
      <c r="T697" s="176"/>
      <c r="AT697" s="171" t="s">
        <v>167</v>
      </c>
      <c r="AU697" s="171" t="s">
        <v>87</v>
      </c>
      <c r="AV697" s="14" t="s">
        <v>149</v>
      </c>
      <c r="AW697" s="14" t="s">
        <v>30</v>
      </c>
      <c r="AX697" s="14" t="s">
        <v>81</v>
      </c>
      <c r="AY697" s="171" t="s">
        <v>143</v>
      </c>
    </row>
    <row r="698" spans="2:65" s="1" customFormat="1" ht="24.25" customHeight="1">
      <c r="B698" s="31"/>
      <c r="C698" s="142" t="s">
        <v>1038</v>
      </c>
      <c r="D698" s="142" t="s">
        <v>145</v>
      </c>
      <c r="E698" s="143" t="s">
        <v>1039</v>
      </c>
      <c r="F698" s="144" t="s">
        <v>1040</v>
      </c>
      <c r="G698" s="145" t="s">
        <v>196</v>
      </c>
      <c r="H698" s="146">
        <v>5</v>
      </c>
      <c r="I698" s="147"/>
      <c r="J698" s="148">
        <f>ROUND(I698*H698,2)</f>
        <v>0</v>
      </c>
      <c r="K698" s="149"/>
      <c r="L698" s="31"/>
      <c r="M698" s="150" t="s">
        <v>1</v>
      </c>
      <c r="N698" s="151" t="s">
        <v>40</v>
      </c>
      <c r="P698" s="152">
        <f>O698*H698</f>
        <v>0</v>
      </c>
      <c r="Q698" s="152">
        <v>1.57912E-3</v>
      </c>
      <c r="R698" s="152">
        <f>Q698*H698</f>
        <v>7.8956000000000009E-3</v>
      </c>
      <c r="S698" s="152">
        <v>0</v>
      </c>
      <c r="T698" s="153">
        <f>S698*H698</f>
        <v>0</v>
      </c>
      <c r="AR698" s="154" t="s">
        <v>298</v>
      </c>
      <c r="AT698" s="154" t="s">
        <v>145</v>
      </c>
      <c r="AU698" s="154" t="s">
        <v>87</v>
      </c>
      <c r="AY698" s="16" t="s">
        <v>143</v>
      </c>
      <c r="BE698" s="155">
        <f>IF(N698="základná",J698,0)</f>
        <v>0</v>
      </c>
      <c r="BF698" s="155">
        <f>IF(N698="znížená",J698,0)</f>
        <v>0</v>
      </c>
      <c r="BG698" s="155">
        <f>IF(N698="zákl. prenesená",J698,0)</f>
        <v>0</v>
      </c>
      <c r="BH698" s="155">
        <f>IF(N698="zníž. prenesená",J698,0)</f>
        <v>0</v>
      </c>
      <c r="BI698" s="155">
        <f>IF(N698="nulová",J698,0)</f>
        <v>0</v>
      </c>
      <c r="BJ698" s="16" t="s">
        <v>87</v>
      </c>
      <c r="BK698" s="155">
        <f>ROUND(I698*H698,2)</f>
        <v>0</v>
      </c>
      <c r="BL698" s="16" t="s">
        <v>298</v>
      </c>
      <c r="BM698" s="154" t="s">
        <v>1041</v>
      </c>
    </row>
    <row r="699" spans="2:65" s="1" customFormat="1" ht="33" customHeight="1">
      <c r="B699" s="31"/>
      <c r="C699" s="142" t="s">
        <v>1042</v>
      </c>
      <c r="D699" s="142" t="s">
        <v>145</v>
      </c>
      <c r="E699" s="143" t="s">
        <v>1043</v>
      </c>
      <c r="F699" s="144" t="s">
        <v>1044</v>
      </c>
      <c r="G699" s="145" t="s">
        <v>558</v>
      </c>
      <c r="H699" s="146">
        <v>29</v>
      </c>
      <c r="I699" s="147"/>
      <c r="J699" s="148">
        <f>ROUND(I699*H699,2)</f>
        <v>0</v>
      </c>
      <c r="K699" s="149"/>
      <c r="L699" s="31"/>
      <c r="M699" s="150" t="s">
        <v>1</v>
      </c>
      <c r="N699" s="151" t="s">
        <v>40</v>
      </c>
      <c r="P699" s="152">
        <f>O699*H699</f>
        <v>0</v>
      </c>
      <c r="Q699" s="152">
        <v>2.2599999999999999E-3</v>
      </c>
      <c r="R699" s="152">
        <f>Q699*H699</f>
        <v>6.5540000000000001E-2</v>
      </c>
      <c r="S699" s="152">
        <v>0</v>
      </c>
      <c r="T699" s="153">
        <f>S699*H699</f>
        <v>0</v>
      </c>
      <c r="AR699" s="154" t="s">
        <v>298</v>
      </c>
      <c r="AT699" s="154" t="s">
        <v>145</v>
      </c>
      <c r="AU699" s="154" t="s">
        <v>87</v>
      </c>
      <c r="AY699" s="16" t="s">
        <v>143</v>
      </c>
      <c r="BE699" s="155">
        <f>IF(N699="základná",J699,0)</f>
        <v>0</v>
      </c>
      <c r="BF699" s="155">
        <f>IF(N699="znížená",J699,0)</f>
        <v>0</v>
      </c>
      <c r="BG699" s="155">
        <f>IF(N699="zákl. prenesená",J699,0)</f>
        <v>0</v>
      </c>
      <c r="BH699" s="155">
        <f>IF(N699="zníž. prenesená",J699,0)</f>
        <v>0</v>
      </c>
      <c r="BI699" s="155">
        <f>IF(N699="nulová",J699,0)</f>
        <v>0</v>
      </c>
      <c r="BJ699" s="16" t="s">
        <v>87</v>
      </c>
      <c r="BK699" s="155">
        <f>ROUND(I699*H699,2)</f>
        <v>0</v>
      </c>
      <c r="BL699" s="16" t="s">
        <v>298</v>
      </c>
      <c r="BM699" s="154" t="s">
        <v>1045</v>
      </c>
    </row>
    <row r="700" spans="2:65" s="12" customFormat="1" ht="12">
      <c r="B700" s="156"/>
      <c r="D700" s="157" t="s">
        <v>167</v>
      </c>
      <c r="E700" s="158" t="s">
        <v>1</v>
      </c>
      <c r="F700" s="159" t="s">
        <v>168</v>
      </c>
      <c r="H700" s="158" t="s">
        <v>1</v>
      </c>
      <c r="I700" s="160"/>
      <c r="L700" s="156"/>
      <c r="M700" s="161"/>
      <c r="T700" s="162"/>
      <c r="AT700" s="158" t="s">
        <v>167</v>
      </c>
      <c r="AU700" s="158" t="s">
        <v>87</v>
      </c>
      <c r="AV700" s="12" t="s">
        <v>81</v>
      </c>
      <c r="AW700" s="12" t="s">
        <v>30</v>
      </c>
      <c r="AX700" s="12" t="s">
        <v>74</v>
      </c>
      <c r="AY700" s="158" t="s">
        <v>143</v>
      </c>
    </row>
    <row r="701" spans="2:65" s="13" customFormat="1" ht="12">
      <c r="B701" s="163"/>
      <c r="D701" s="157" t="s">
        <v>167</v>
      </c>
      <c r="E701" s="164" t="s">
        <v>1</v>
      </c>
      <c r="F701" s="165" t="s">
        <v>1046</v>
      </c>
      <c r="H701" s="166">
        <v>29</v>
      </c>
      <c r="I701" s="167"/>
      <c r="L701" s="163"/>
      <c r="M701" s="168"/>
      <c r="T701" s="169"/>
      <c r="AT701" s="164" t="s">
        <v>167</v>
      </c>
      <c r="AU701" s="164" t="s">
        <v>87</v>
      </c>
      <c r="AV701" s="13" t="s">
        <v>87</v>
      </c>
      <c r="AW701" s="13" t="s">
        <v>30</v>
      </c>
      <c r="AX701" s="13" t="s">
        <v>74</v>
      </c>
      <c r="AY701" s="164" t="s">
        <v>143</v>
      </c>
    </row>
    <row r="702" spans="2:65" s="14" customFormat="1" ht="12">
      <c r="B702" s="170"/>
      <c r="D702" s="157" t="s">
        <v>167</v>
      </c>
      <c r="E702" s="171" t="s">
        <v>1</v>
      </c>
      <c r="F702" s="172" t="s">
        <v>170</v>
      </c>
      <c r="H702" s="173">
        <v>29</v>
      </c>
      <c r="I702" s="174"/>
      <c r="L702" s="170"/>
      <c r="M702" s="175"/>
      <c r="T702" s="176"/>
      <c r="AT702" s="171" t="s">
        <v>167</v>
      </c>
      <c r="AU702" s="171" t="s">
        <v>87</v>
      </c>
      <c r="AV702" s="14" t="s">
        <v>149</v>
      </c>
      <c r="AW702" s="14" t="s">
        <v>30</v>
      </c>
      <c r="AX702" s="14" t="s">
        <v>81</v>
      </c>
      <c r="AY702" s="171" t="s">
        <v>143</v>
      </c>
    </row>
    <row r="703" spans="2:65" s="1" customFormat="1" ht="33" customHeight="1">
      <c r="B703" s="31"/>
      <c r="C703" s="142" t="s">
        <v>1047</v>
      </c>
      <c r="D703" s="142" t="s">
        <v>145</v>
      </c>
      <c r="E703" s="143" t="s">
        <v>1048</v>
      </c>
      <c r="F703" s="144" t="s">
        <v>1049</v>
      </c>
      <c r="G703" s="145" t="s">
        <v>558</v>
      </c>
      <c r="H703" s="146">
        <v>22.596</v>
      </c>
      <c r="I703" s="147"/>
      <c r="J703" s="148">
        <f>ROUND(I703*H703,2)</f>
        <v>0</v>
      </c>
      <c r="K703" s="149"/>
      <c r="L703" s="31"/>
      <c r="M703" s="150" t="s">
        <v>1</v>
      </c>
      <c r="N703" s="151" t="s">
        <v>40</v>
      </c>
      <c r="P703" s="152">
        <f>O703*H703</f>
        <v>0</v>
      </c>
      <c r="Q703" s="152">
        <v>4.3E-3</v>
      </c>
      <c r="R703" s="152">
        <f>Q703*H703</f>
        <v>9.7162799999999994E-2</v>
      </c>
      <c r="S703" s="152">
        <v>0</v>
      </c>
      <c r="T703" s="153">
        <f>S703*H703</f>
        <v>0</v>
      </c>
      <c r="AR703" s="154" t="s">
        <v>298</v>
      </c>
      <c r="AT703" s="154" t="s">
        <v>145</v>
      </c>
      <c r="AU703" s="154" t="s">
        <v>87</v>
      </c>
      <c r="AY703" s="16" t="s">
        <v>143</v>
      </c>
      <c r="BE703" s="155">
        <f>IF(N703="základná",J703,0)</f>
        <v>0</v>
      </c>
      <c r="BF703" s="155">
        <f>IF(N703="znížená",J703,0)</f>
        <v>0</v>
      </c>
      <c r="BG703" s="155">
        <f>IF(N703="zákl. prenesená",J703,0)</f>
        <v>0</v>
      </c>
      <c r="BH703" s="155">
        <f>IF(N703="zníž. prenesená",J703,0)</f>
        <v>0</v>
      </c>
      <c r="BI703" s="155">
        <f>IF(N703="nulová",J703,0)</f>
        <v>0</v>
      </c>
      <c r="BJ703" s="16" t="s">
        <v>87</v>
      </c>
      <c r="BK703" s="155">
        <f>ROUND(I703*H703,2)</f>
        <v>0</v>
      </c>
      <c r="BL703" s="16" t="s">
        <v>298</v>
      </c>
      <c r="BM703" s="154" t="s">
        <v>1050</v>
      </c>
    </row>
    <row r="704" spans="2:65" s="12" customFormat="1" ht="12">
      <c r="B704" s="156"/>
      <c r="D704" s="157" t="s">
        <v>167</v>
      </c>
      <c r="E704" s="158" t="s">
        <v>1</v>
      </c>
      <c r="F704" s="159" t="s">
        <v>168</v>
      </c>
      <c r="H704" s="158" t="s">
        <v>1</v>
      </c>
      <c r="I704" s="160"/>
      <c r="L704" s="156"/>
      <c r="M704" s="161"/>
      <c r="T704" s="162"/>
      <c r="AT704" s="158" t="s">
        <v>167</v>
      </c>
      <c r="AU704" s="158" t="s">
        <v>87</v>
      </c>
      <c r="AV704" s="12" t="s">
        <v>81</v>
      </c>
      <c r="AW704" s="12" t="s">
        <v>30</v>
      </c>
      <c r="AX704" s="12" t="s">
        <v>74</v>
      </c>
      <c r="AY704" s="158" t="s">
        <v>143</v>
      </c>
    </row>
    <row r="705" spans="2:65" s="13" customFormat="1" ht="12">
      <c r="B705" s="163"/>
      <c r="D705" s="157" t="s">
        <v>167</v>
      </c>
      <c r="E705" s="164" t="s">
        <v>1</v>
      </c>
      <c r="F705" s="165" t="s">
        <v>1051</v>
      </c>
      <c r="H705" s="166">
        <v>22.596</v>
      </c>
      <c r="I705" s="167"/>
      <c r="L705" s="163"/>
      <c r="M705" s="168"/>
      <c r="T705" s="169"/>
      <c r="AT705" s="164" t="s">
        <v>167</v>
      </c>
      <c r="AU705" s="164" t="s">
        <v>87</v>
      </c>
      <c r="AV705" s="13" t="s">
        <v>87</v>
      </c>
      <c r="AW705" s="13" t="s">
        <v>30</v>
      </c>
      <c r="AX705" s="13" t="s">
        <v>74</v>
      </c>
      <c r="AY705" s="164" t="s">
        <v>143</v>
      </c>
    </row>
    <row r="706" spans="2:65" s="14" customFormat="1" ht="12">
      <c r="B706" s="170"/>
      <c r="D706" s="157" t="s">
        <v>167</v>
      </c>
      <c r="E706" s="171" t="s">
        <v>1</v>
      </c>
      <c r="F706" s="172" t="s">
        <v>170</v>
      </c>
      <c r="H706" s="173">
        <v>22.596</v>
      </c>
      <c r="I706" s="174"/>
      <c r="L706" s="170"/>
      <c r="M706" s="175"/>
      <c r="T706" s="176"/>
      <c r="AT706" s="171" t="s">
        <v>167</v>
      </c>
      <c r="AU706" s="171" t="s">
        <v>87</v>
      </c>
      <c r="AV706" s="14" t="s">
        <v>149</v>
      </c>
      <c r="AW706" s="14" t="s">
        <v>30</v>
      </c>
      <c r="AX706" s="14" t="s">
        <v>81</v>
      </c>
      <c r="AY706" s="171" t="s">
        <v>143</v>
      </c>
    </row>
    <row r="707" spans="2:65" s="1" customFormat="1" ht="24.25" customHeight="1">
      <c r="B707" s="31"/>
      <c r="C707" s="142" t="s">
        <v>1052</v>
      </c>
      <c r="D707" s="142" t="s">
        <v>145</v>
      </c>
      <c r="E707" s="143" t="s">
        <v>1053</v>
      </c>
      <c r="F707" s="144" t="s">
        <v>1054</v>
      </c>
      <c r="G707" s="145" t="s">
        <v>558</v>
      </c>
      <c r="H707" s="146">
        <v>23.2</v>
      </c>
      <c r="I707" s="147"/>
      <c r="J707" s="148">
        <f>ROUND(I707*H707,2)</f>
        <v>0</v>
      </c>
      <c r="K707" s="149"/>
      <c r="L707" s="31"/>
      <c r="M707" s="150" t="s">
        <v>1</v>
      </c>
      <c r="N707" s="151" t="s">
        <v>40</v>
      </c>
      <c r="P707" s="152">
        <f>O707*H707</f>
        <v>0</v>
      </c>
      <c r="Q707" s="152">
        <v>2.0799999999999998E-3</v>
      </c>
      <c r="R707" s="152">
        <f>Q707*H707</f>
        <v>4.8255999999999993E-2</v>
      </c>
      <c r="S707" s="152">
        <v>0</v>
      </c>
      <c r="T707" s="153">
        <f>S707*H707</f>
        <v>0</v>
      </c>
      <c r="AR707" s="154" t="s">
        <v>298</v>
      </c>
      <c r="AT707" s="154" t="s">
        <v>145</v>
      </c>
      <c r="AU707" s="154" t="s">
        <v>87</v>
      </c>
      <c r="AY707" s="16" t="s">
        <v>143</v>
      </c>
      <c r="BE707" s="155">
        <f>IF(N707="základná",J707,0)</f>
        <v>0</v>
      </c>
      <c r="BF707" s="155">
        <f>IF(N707="znížená",J707,0)</f>
        <v>0</v>
      </c>
      <c r="BG707" s="155">
        <f>IF(N707="zákl. prenesená",J707,0)</f>
        <v>0</v>
      </c>
      <c r="BH707" s="155">
        <f>IF(N707="zníž. prenesená",J707,0)</f>
        <v>0</v>
      </c>
      <c r="BI707" s="155">
        <f>IF(N707="nulová",J707,0)</f>
        <v>0</v>
      </c>
      <c r="BJ707" s="16" t="s">
        <v>87</v>
      </c>
      <c r="BK707" s="155">
        <f>ROUND(I707*H707,2)</f>
        <v>0</v>
      </c>
      <c r="BL707" s="16" t="s">
        <v>298</v>
      </c>
      <c r="BM707" s="154" t="s">
        <v>1055</v>
      </c>
    </row>
    <row r="708" spans="2:65" s="12" customFormat="1" ht="12">
      <c r="B708" s="156"/>
      <c r="D708" s="157" t="s">
        <v>167</v>
      </c>
      <c r="E708" s="158" t="s">
        <v>1</v>
      </c>
      <c r="F708" s="159" t="s">
        <v>168</v>
      </c>
      <c r="H708" s="158" t="s">
        <v>1</v>
      </c>
      <c r="I708" s="160"/>
      <c r="L708" s="156"/>
      <c r="M708" s="161"/>
      <c r="T708" s="162"/>
      <c r="AT708" s="158" t="s">
        <v>167</v>
      </c>
      <c r="AU708" s="158" t="s">
        <v>87</v>
      </c>
      <c r="AV708" s="12" t="s">
        <v>81</v>
      </c>
      <c r="AW708" s="12" t="s">
        <v>30</v>
      </c>
      <c r="AX708" s="12" t="s">
        <v>74</v>
      </c>
      <c r="AY708" s="158" t="s">
        <v>143</v>
      </c>
    </row>
    <row r="709" spans="2:65" s="13" customFormat="1" ht="12">
      <c r="B709" s="163"/>
      <c r="D709" s="157" t="s">
        <v>167</v>
      </c>
      <c r="E709" s="164" t="s">
        <v>1</v>
      </c>
      <c r="F709" s="165" t="s">
        <v>1056</v>
      </c>
      <c r="H709" s="166">
        <v>23.2</v>
      </c>
      <c r="I709" s="167"/>
      <c r="L709" s="163"/>
      <c r="M709" s="168"/>
      <c r="T709" s="169"/>
      <c r="AT709" s="164" t="s">
        <v>167</v>
      </c>
      <c r="AU709" s="164" t="s">
        <v>87</v>
      </c>
      <c r="AV709" s="13" t="s">
        <v>87</v>
      </c>
      <c r="AW709" s="13" t="s">
        <v>30</v>
      </c>
      <c r="AX709" s="13" t="s">
        <v>74</v>
      </c>
      <c r="AY709" s="164" t="s">
        <v>143</v>
      </c>
    </row>
    <row r="710" spans="2:65" s="14" customFormat="1" ht="12">
      <c r="B710" s="170"/>
      <c r="D710" s="157" t="s">
        <v>167</v>
      </c>
      <c r="E710" s="171" t="s">
        <v>1</v>
      </c>
      <c r="F710" s="172" t="s">
        <v>170</v>
      </c>
      <c r="H710" s="173">
        <v>23.2</v>
      </c>
      <c r="I710" s="174"/>
      <c r="L710" s="170"/>
      <c r="M710" s="175"/>
      <c r="T710" s="176"/>
      <c r="AT710" s="171" t="s">
        <v>167</v>
      </c>
      <c r="AU710" s="171" t="s">
        <v>87</v>
      </c>
      <c r="AV710" s="14" t="s">
        <v>149</v>
      </c>
      <c r="AW710" s="14" t="s">
        <v>30</v>
      </c>
      <c r="AX710" s="14" t="s">
        <v>81</v>
      </c>
      <c r="AY710" s="171" t="s">
        <v>143</v>
      </c>
    </row>
    <row r="711" spans="2:65" s="1" customFormat="1" ht="24.25" customHeight="1">
      <c r="B711" s="31"/>
      <c r="C711" s="142" t="s">
        <v>1057</v>
      </c>
      <c r="D711" s="142" t="s">
        <v>145</v>
      </c>
      <c r="E711" s="143" t="s">
        <v>1058</v>
      </c>
      <c r="F711" s="144" t="s">
        <v>1059</v>
      </c>
      <c r="G711" s="145" t="s">
        <v>216</v>
      </c>
      <c r="H711" s="177"/>
      <c r="I711" s="147"/>
      <c r="J711" s="148">
        <f>ROUND(I711*H711,2)</f>
        <v>0</v>
      </c>
      <c r="K711" s="149"/>
      <c r="L711" s="31"/>
      <c r="M711" s="150" t="s">
        <v>1</v>
      </c>
      <c r="N711" s="151" t="s">
        <v>40</v>
      </c>
      <c r="P711" s="152">
        <f>O711*H711</f>
        <v>0</v>
      </c>
      <c r="Q711" s="152">
        <v>0</v>
      </c>
      <c r="R711" s="152">
        <f>Q711*H711</f>
        <v>0</v>
      </c>
      <c r="S711" s="152">
        <v>0</v>
      </c>
      <c r="T711" s="153">
        <f>S711*H711</f>
        <v>0</v>
      </c>
      <c r="AR711" s="154" t="s">
        <v>298</v>
      </c>
      <c r="AT711" s="154" t="s">
        <v>145</v>
      </c>
      <c r="AU711" s="154" t="s">
        <v>87</v>
      </c>
      <c r="AY711" s="16" t="s">
        <v>143</v>
      </c>
      <c r="BE711" s="155">
        <f>IF(N711="základná",J711,0)</f>
        <v>0</v>
      </c>
      <c r="BF711" s="155">
        <f>IF(N711="znížená",J711,0)</f>
        <v>0</v>
      </c>
      <c r="BG711" s="155">
        <f>IF(N711="zákl. prenesená",J711,0)</f>
        <v>0</v>
      </c>
      <c r="BH711" s="155">
        <f>IF(N711="zníž. prenesená",J711,0)</f>
        <v>0</v>
      </c>
      <c r="BI711" s="155">
        <f>IF(N711="nulová",J711,0)</f>
        <v>0</v>
      </c>
      <c r="BJ711" s="16" t="s">
        <v>87</v>
      </c>
      <c r="BK711" s="155">
        <f>ROUND(I711*H711,2)</f>
        <v>0</v>
      </c>
      <c r="BL711" s="16" t="s">
        <v>298</v>
      </c>
      <c r="BM711" s="154" t="s">
        <v>1060</v>
      </c>
    </row>
    <row r="712" spans="2:65" s="11" customFormat="1" ht="22.75" customHeight="1">
      <c r="B712" s="130"/>
      <c r="D712" s="131" t="s">
        <v>73</v>
      </c>
      <c r="E712" s="140" t="s">
        <v>1061</v>
      </c>
      <c r="F712" s="140" t="s">
        <v>1062</v>
      </c>
      <c r="I712" s="133"/>
      <c r="J712" s="141">
        <f>BK712</f>
        <v>0</v>
      </c>
      <c r="L712" s="130"/>
      <c r="M712" s="135"/>
      <c r="P712" s="136">
        <f>SUM(P713:P757)</f>
        <v>0</v>
      </c>
      <c r="R712" s="136">
        <f>SUM(R713:R757)</f>
        <v>0.88396106000000008</v>
      </c>
      <c r="T712" s="137">
        <f>SUM(T713:T757)</f>
        <v>0</v>
      </c>
      <c r="AR712" s="131" t="s">
        <v>87</v>
      </c>
      <c r="AT712" s="138" t="s">
        <v>73</v>
      </c>
      <c r="AU712" s="138" t="s">
        <v>81</v>
      </c>
      <c r="AY712" s="131" t="s">
        <v>143</v>
      </c>
      <c r="BK712" s="139">
        <f>SUM(BK713:BK757)</f>
        <v>0</v>
      </c>
    </row>
    <row r="713" spans="2:65" s="1" customFormat="1" ht="24.25" customHeight="1">
      <c r="B713" s="31"/>
      <c r="C713" s="142" t="s">
        <v>1063</v>
      </c>
      <c r="D713" s="142" t="s">
        <v>145</v>
      </c>
      <c r="E713" s="143" t="s">
        <v>1064</v>
      </c>
      <c r="F713" s="144" t="s">
        <v>1065</v>
      </c>
      <c r="G713" s="145" t="s">
        <v>558</v>
      </c>
      <c r="H713" s="146">
        <v>115.1</v>
      </c>
      <c r="I713" s="147"/>
      <c r="J713" s="148">
        <f>ROUND(I713*H713,2)</f>
        <v>0</v>
      </c>
      <c r="K713" s="149"/>
      <c r="L713" s="31"/>
      <c r="M713" s="150" t="s">
        <v>1</v>
      </c>
      <c r="N713" s="151" t="s">
        <v>40</v>
      </c>
      <c r="P713" s="152">
        <f>O713*H713</f>
        <v>0</v>
      </c>
      <c r="Q713" s="152">
        <v>2.2000000000000001E-4</v>
      </c>
      <c r="R713" s="152">
        <f>Q713*H713</f>
        <v>2.5322000000000001E-2</v>
      </c>
      <c r="S713" s="152">
        <v>0</v>
      </c>
      <c r="T713" s="153">
        <f>S713*H713</f>
        <v>0</v>
      </c>
      <c r="AR713" s="154" t="s">
        <v>298</v>
      </c>
      <c r="AT713" s="154" t="s">
        <v>145</v>
      </c>
      <c r="AU713" s="154" t="s">
        <v>87</v>
      </c>
      <c r="AY713" s="16" t="s">
        <v>143</v>
      </c>
      <c r="BE713" s="155">
        <f>IF(N713="základná",J713,0)</f>
        <v>0</v>
      </c>
      <c r="BF713" s="155">
        <f>IF(N713="znížená",J713,0)</f>
        <v>0</v>
      </c>
      <c r="BG713" s="155">
        <f>IF(N713="zákl. prenesená",J713,0)</f>
        <v>0</v>
      </c>
      <c r="BH713" s="155">
        <f>IF(N713="zníž. prenesená",J713,0)</f>
        <v>0</v>
      </c>
      <c r="BI713" s="155">
        <f>IF(N713="nulová",J713,0)</f>
        <v>0</v>
      </c>
      <c r="BJ713" s="16" t="s">
        <v>87</v>
      </c>
      <c r="BK713" s="155">
        <f>ROUND(I713*H713,2)</f>
        <v>0</v>
      </c>
      <c r="BL713" s="16" t="s">
        <v>298</v>
      </c>
      <c r="BM713" s="154" t="s">
        <v>1066</v>
      </c>
    </row>
    <row r="714" spans="2:65" s="12" customFormat="1" ht="12">
      <c r="B714" s="156"/>
      <c r="D714" s="157" t="s">
        <v>167</v>
      </c>
      <c r="E714" s="158" t="s">
        <v>1</v>
      </c>
      <c r="F714" s="159" t="s">
        <v>168</v>
      </c>
      <c r="H714" s="158" t="s">
        <v>1</v>
      </c>
      <c r="I714" s="160"/>
      <c r="L714" s="156"/>
      <c r="M714" s="161"/>
      <c r="T714" s="162"/>
      <c r="AT714" s="158" t="s">
        <v>167</v>
      </c>
      <c r="AU714" s="158" t="s">
        <v>87</v>
      </c>
      <c r="AV714" s="12" t="s">
        <v>81</v>
      </c>
      <c r="AW714" s="12" t="s">
        <v>30</v>
      </c>
      <c r="AX714" s="12" t="s">
        <v>74</v>
      </c>
      <c r="AY714" s="158" t="s">
        <v>143</v>
      </c>
    </row>
    <row r="715" spans="2:65" s="13" customFormat="1" ht="12">
      <c r="B715" s="163"/>
      <c r="D715" s="157" t="s">
        <v>167</v>
      </c>
      <c r="E715" s="164" t="s">
        <v>1</v>
      </c>
      <c r="F715" s="165" t="s">
        <v>1067</v>
      </c>
      <c r="H715" s="166">
        <v>66</v>
      </c>
      <c r="I715" s="167"/>
      <c r="L715" s="163"/>
      <c r="M715" s="168"/>
      <c r="T715" s="169"/>
      <c r="AT715" s="164" t="s">
        <v>167</v>
      </c>
      <c r="AU715" s="164" t="s">
        <v>87</v>
      </c>
      <c r="AV715" s="13" t="s">
        <v>87</v>
      </c>
      <c r="AW715" s="13" t="s">
        <v>30</v>
      </c>
      <c r="AX715" s="13" t="s">
        <v>74</v>
      </c>
      <c r="AY715" s="164" t="s">
        <v>143</v>
      </c>
    </row>
    <row r="716" spans="2:65" s="13" customFormat="1" ht="24">
      <c r="B716" s="163"/>
      <c r="D716" s="157" t="s">
        <v>167</v>
      </c>
      <c r="E716" s="164" t="s">
        <v>1</v>
      </c>
      <c r="F716" s="165" t="s">
        <v>1068</v>
      </c>
      <c r="H716" s="166">
        <v>45.18</v>
      </c>
      <c r="I716" s="167"/>
      <c r="L716" s="163"/>
      <c r="M716" s="168"/>
      <c r="T716" s="169"/>
      <c r="AT716" s="164" t="s">
        <v>167</v>
      </c>
      <c r="AU716" s="164" t="s">
        <v>87</v>
      </c>
      <c r="AV716" s="13" t="s">
        <v>87</v>
      </c>
      <c r="AW716" s="13" t="s">
        <v>30</v>
      </c>
      <c r="AX716" s="13" t="s">
        <v>74</v>
      </c>
      <c r="AY716" s="164" t="s">
        <v>143</v>
      </c>
    </row>
    <row r="717" spans="2:65" s="13" customFormat="1" ht="12">
      <c r="B717" s="163"/>
      <c r="D717" s="157" t="s">
        <v>167</v>
      </c>
      <c r="E717" s="164" t="s">
        <v>1</v>
      </c>
      <c r="F717" s="165" t="s">
        <v>562</v>
      </c>
      <c r="H717" s="166">
        <v>3.92</v>
      </c>
      <c r="I717" s="167"/>
      <c r="L717" s="163"/>
      <c r="M717" s="168"/>
      <c r="T717" s="169"/>
      <c r="AT717" s="164" t="s">
        <v>167</v>
      </c>
      <c r="AU717" s="164" t="s">
        <v>87</v>
      </c>
      <c r="AV717" s="13" t="s">
        <v>87</v>
      </c>
      <c r="AW717" s="13" t="s">
        <v>30</v>
      </c>
      <c r="AX717" s="13" t="s">
        <v>74</v>
      </c>
      <c r="AY717" s="164" t="s">
        <v>143</v>
      </c>
    </row>
    <row r="718" spans="2:65" s="14" customFormat="1" ht="12">
      <c r="B718" s="170"/>
      <c r="D718" s="157" t="s">
        <v>167</v>
      </c>
      <c r="E718" s="171" t="s">
        <v>1</v>
      </c>
      <c r="F718" s="172" t="s">
        <v>170</v>
      </c>
      <c r="H718" s="173">
        <v>115.10000000000001</v>
      </c>
      <c r="I718" s="174"/>
      <c r="L718" s="170"/>
      <c r="M718" s="175"/>
      <c r="T718" s="176"/>
      <c r="AT718" s="171" t="s">
        <v>167</v>
      </c>
      <c r="AU718" s="171" t="s">
        <v>87</v>
      </c>
      <c r="AV718" s="14" t="s">
        <v>149</v>
      </c>
      <c r="AW718" s="14" t="s">
        <v>30</v>
      </c>
      <c r="AX718" s="14" t="s">
        <v>81</v>
      </c>
      <c r="AY718" s="171" t="s">
        <v>143</v>
      </c>
    </row>
    <row r="719" spans="2:65" s="1" customFormat="1" ht="37.75" customHeight="1">
      <c r="B719" s="31"/>
      <c r="C719" s="183" t="s">
        <v>1069</v>
      </c>
      <c r="D719" s="183" t="s">
        <v>479</v>
      </c>
      <c r="E719" s="184" t="s">
        <v>1070</v>
      </c>
      <c r="F719" s="185" t="s">
        <v>1071</v>
      </c>
      <c r="G719" s="186" t="s">
        <v>558</v>
      </c>
      <c r="H719" s="187">
        <v>120.855</v>
      </c>
      <c r="I719" s="188"/>
      <c r="J719" s="189">
        <f t="shared" ref="J719:J729" si="0">ROUND(I719*H719,2)</f>
        <v>0</v>
      </c>
      <c r="K719" s="190"/>
      <c r="L719" s="191"/>
      <c r="M719" s="192" t="s">
        <v>1</v>
      </c>
      <c r="N719" s="193" t="s">
        <v>40</v>
      </c>
      <c r="P719" s="152">
        <f t="shared" ref="P719:P729" si="1">O719*H719</f>
        <v>0</v>
      </c>
      <c r="Q719" s="152">
        <v>1E-4</v>
      </c>
      <c r="R719" s="152">
        <f t="shared" ref="R719:R729" si="2">Q719*H719</f>
        <v>1.2085500000000001E-2</v>
      </c>
      <c r="S719" s="152">
        <v>0</v>
      </c>
      <c r="T719" s="153">
        <f t="shared" ref="T719:T729" si="3">S719*H719</f>
        <v>0</v>
      </c>
      <c r="AR719" s="154" t="s">
        <v>391</v>
      </c>
      <c r="AT719" s="154" t="s">
        <v>479</v>
      </c>
      <c r="AU719" s="154" t="s">
        <v>87</v>
      </c>
      <c r="AY719" s="16" t="s">
        <v>143</v>
      </c>
      <c r="BE719" s="155">
        <f t="shared" ref="BE719:BE729" si="4">IF(N719="základná",J719,0)</f>
        <v>0</v>
      </c>
      <c r="BF719" s="155">
        <f t="shared" ref="BF719:BF729" si="5">IF(N719="znížená",J719,0)</f>
        <v>0</v>
      </c>
      <c r="BG719" s="155">
        <f t="shared" ref="BG719:BG729" si="6">IF(N719="zákl. prenesená",J719,0)</f>
        <v>0</v>
      </c>
      <c r="BH719" s="155">
        <f t="shared" ref="BH719:BH729" si="7">IF(N719="zníž. prenesená",J719,0)</f>
        <v>0</v>
      </c>
      <c r="BI719" s="155">
        <f t="shared" ref="BI719:BI729" si="8">IF(N719="nulová",J719,0)</f>
        <v>0</v>
      </c>
      <c r="BJ719" s="16" t="s">
        <v>87</v>
      </c>
      <c r="BK719" s="155">
        <f t="shared" ref="BK719:BK729" si="9">ROUND(I719*H719,2)</f>
        <v>0</v>
      </c>
      <c r="BL719" s="16" t="s">
        <v>298</v>
      </c>
      <c r="BM719" s="154" t="s">
        <v>1072</v>
      </c>
    </row>
    <row r="720" spans="2:65" s="1" customFormat="1" ht="37.75" customHeight="1">
      <c r="B720" s="31"/>
      <c r="C720" s="183" t="s">
        <v>1073</v>
      </c>
      <c r="D720" s="183" t="s">
        <v>479</v>
      </c>
      <c r="E720" s="184" t="s">
        <v>1074</v>
      </c>
      <c r="F720" s="185" t="s">
        <v>1075</v>
      </c>
      <c r="G720" s="186" t="s">
        <v>558</v>
      </c>
      <c r="H720" s="187">
        <v>120.855</v>
      </c>
      <c r="I720" s="188"/>
      <c r="J720" s="189">
        <f t="shared" si="0"/>
        <v>0</v>
      </c>
      <c r="K720" s="190"/>
      <c r="L720" s="191"/>
      <c r="M720" s="192" t="s">
        <v>1</v>
      </c>
      <c r="N720" s="193" t="s">
        <v>40</v>
      </c>
      <c r="P720" s="152">
        <f t="shared" si="1"/>
        <v>0</v>
      </c>
      <c r="Q720" s="152">
        <v>1E-4</v>
      </c>
      <c r="R720" s="152">
        <f t="shared" si="2"/>
        <v>1.2085500000000001E-2</v>
      </c>
      <c r="S720" s="152">
        <v>0</v>
      </c>
      <c r="T720" s="153">
        <f t="shared" si="3"/>
        <v>0</v>
      </c>
      <c r="AR720" s="154" t="s">
        <v>391</v>
      </c>
      <c r="AT720" s="154" t="s">
        <v>479</v>
      </c>
      <c r="AU720" s="154" t="s">
        <v>87</v>
      </c>
      <c r="AY720" s="16" t="s">
        <v>143</v>
      </c>
      <c r="BE720" s="155">
        <f t="shared" si="4"/>
        <v>0</v>
      </c>
      <c r="BF720" s="155">
        <f t="shared" si="5"/>
        <v>0</v>
      </c>
      <c r="BG720" s="155">
        <f t="shared" si="6"/>
        <v>0</v>
      </c>
      <c r="BH720" s="155">
        <f t="shared" si="7"/>
        <v>0</v>
      </c>
      <c r="BI720" s="155">
        <f t="shared" si="8"/>
        <v>0</v>
      </c>
      <c r="BJ720" s="16" t="s">
        <v>87</v>
      </c>
      <c r="BK720" s="155">
        <f t="shared" si="9"/>
        <v>0</v>
      </c>
      <c r="BL720" s="16" t="s">
        <v>298</v>
      </c>
      <c r="BM720" s="154" t="s">
        <v>1076</v>
      </c>
    </row>
    <row r="721" spans="2:65" s="1" customFormat="1" ht="33" customHeight="1">
      <c r="B721" s="31"/>
      <c r="C721" s="183" t="s">
        <v>1077</v>
      </c>
      <c r="D721" s="183" t="s">
        <v>479</v>
      </c>
      <c r="E721" s="184" t="s">
        <v>1078</v>
      </c>
      <c r="F721" s="185" t="s">
        <v>1079</v>
      </c>
      <c r="G721" s="186" t="s">
        <v>196</v>
      </c>
      <c r="H721" s="187">
        <v>11</v>
      </c>
      <c r="I721" s="188"/>
      <c r="J721" s="189">
        <f t="shared" si="0"/>
        <v>0</v>
      </c>
      <c r="K721" s="190"/>
      <c r="L721" s="191"/>
      <c r="M721" s="192" t="s">
        <v>1</v>
      </c>
      <c r="N721" s="193" t="s">
        <v>40</v>
      </c>
      <c r="P721" s="152">
        <f t="shared" si="1"/>
        <v>0</v>
      </c>
      <c r="Q721" s="152">
        <v>1.29E-2</v>
      </c>
      <c r="R721" s="152">
        <f t="shared" si="2"/>
        <v>0.1419</v>
      </c>
      <c r="S721" s="152">
        <v>0</v>
      </c>
      <c r="T721" s="153">
        <f t="shared" si="3"/>
        <v>0</v>
      </c>
      <c r="AR721" s="154" t="s">
        <v>391</v>
      </c>
      <c r="AT721" s="154" t="s">
        <v>479</v>
      </c>
      <c r="AU721" s="154" t="s">
        <v>87</v>
      </c>
      <c r="AY721" s="16" t="s">
        <v>143</v>
      </c>
      <c r="BE721" s="155">
        <f t="shared" si="4"/>
        <v>0</v>
      </c>
      <c r="BF721" s="155">
        <f t="shared" si="5"/>
        <v>0</v>
      </c>
      <c r="BG721" s="155">
        <f t="shared" si="6"/>
        <v>0</v>
      </c>
      <c r="BH721" s="155">
        <f t="shared" si="7"/>
        <v>0</v>
      </c>
      <c r="BI721" s="155">
        <f t="shared" si="8"/>
        <v>0</v>
      </c>
      <c r="BJ721" s="16" t="s">
        <v>87</v>
      </c>
      <c r="BK721" s="155">
        <f t="shared" si="9"/>
        <v>0</v>
      </c>
      <c r="BL721" s="16" t="s">
        <v>298</v>
      </c>
      <c r="BM721" s="154" t="s">
        <v>1080</v>
      </c>
    </row>
    <row r="722" spans="2:65" s="1" customFormat="1" ht="33" customHeight="1">
      <c r="B722" s="31"/>
      <c r="C722" s="183" t="s">
        <v>1081</v>
      </c>
      <c r="D722" s="183" t="s">
        <v>479</v>
      </c>
      <c r="E722" s="184" t="s">
        <v>1082</v>
      </c>
      <c r="F722" s="185" t="s">
        <v>1083</v>
      </c>
      <c r="G722" s="186" t="s">
        <v>196</v>
      </c>
      <c r="H722" s="187">
        <v>1</v>
      </c>
      <c r="I722" s="188"/>
      <c r="J722" s="189">
        <f t="shared" si="0"/>
        <v>0</v>
      </c>
      <c r="K722" s="190"/>
      <c r="L722" s="191"/>
      <c r="M722" s="192" t="s">
        <v>1</v>
      </c>
      <c r="N722" s="193" t="s">
        <v>40</v>
      </c>
      <c r="P722" s="152">
        <f t="shared" si="1"/>
        <v>0</v>
      </c>
      <c r="Q722" s="152">
        <v>1.29E-2</v>
      </c>
      <c r="R722" s="152">
        <f t="shared" si="2"/>
        <v>1.29E-2</v>
      </c>
      <c r="S722" s="152">
        <v>0</v>
      </c>
      <c r="T722" s="153">
        <f t="shared" si="3"/>
        <v>0</v>
      </c>
      <c r="AR722" s="154" t="s">
        <v>391</v>
      </c>
      <c r="AT722" s="154" t="s">
        <v>479</v>
      </c>
      <c r="AU722" s="154" t="s">
        <v>87</v>
      </c>
      <c r="AY722" s="16" t="s">
        <v>143</v>
      </c>
      <c r="BE722" s="155">
        <f t="shared" si="4"/>
        <v>0</v>
      </c>
      <c r="BF722" s="155">
        <f t="shared" si="5"/>
        <v>0</v>
      </c>
      <c r="BG722" s="155">
        <f t="shared" si="6"/>
        <v>0</v>
      </c>
      <c r="BH722" s="155">
        <f t="shared" si="7"/>
        <v>0</v>
      </c>
      <c r="BI722" s="155">
        <f t="shared" si="8"/>
        <v>0</v>
      </c>
      <c r="BJ722" s="16" t="s">
        <v>87</v>
      </c>
      <c r="BK722" s="155">
        <f t="shared" si="9"/>
        <v>0</v>
      </c>
      <c r="BL722" s="16" t="s">
        <v>298</v>
      </c>
      <c r="BM722" s="154" t="s">
        <v>1084</v>
      </c>
    </row>
    <row r="723" spans="2:65" s="1" customFormat="1" ht="24.25" customHeight="1">
      <c r="B723" s="31"/>
      <c r="C723" s="183" t="s">
        <v>1085</v>
      </c>
      <c r="D723" s="183" t="s">
        <v>479</v>
      </c>
      <c r="E723" s="184" t="s">
        <v>1086</v>
      </c>
      <c r="F723" s="185" t="s">
        <v>1087</v>
      </c>
      <c r="G723" s="186" t="s">
        <v>196</v>
      </c>
      <c r="H723" s="187">
        <v>1</v>
      </c>
      <c r="I723" s="188"/>
      <c r="J723" s="189">
        <f t="shared" si="0"/>
        <v>0</v>
      </c>
      <c r="K723" s="190"/>
      <c r="L723" s="191"/>
      <c r="M723" s="192" t="s">
        <v>1</v>
      </c>
      <c r="N723" s="193" t="s">
        <v>40</v>
      </c>
      <c r="P723" s="152">
        <f t="shared" si="1"/>
        <v>0</v>
      </c>
      <c r="Q723" s="152">
        <v>1.29E-2</v>
      </c>
      <c r="R723" s="152">
        <f t="shared" si="2"/>
        <v>1.29E-2</v>
      </c>
      <c r="S723" s="152">
        <v>0</v>
      </c>
      <c r="T723" s="153">
        <f t="shared" si="3"/>
        <v>0</v>
      </c>
      <c r="AR723" s="154" t="s">
        <v>391</v>
      </c>
      <c r="AT723" s="154" t="s">
        <v>479</v>
      </c>
      <c r="AU723" s="154" t="s">
        <v>87</v>
      </c>
      <c r="AY723" s="16" t="s">
        <v>143</v>
      </c>
      <c r="BE723" s="155">
        <f t="shared" si="4"/>
        <v>0</v>
      </c>
      <c r="BF723" s="155">
        <f t="shared" si="5"/>
        <v>0</v>
      </c>
      <c r="BG723" s="155">
        <f t="shared" si="6"/>
        <v>0</v>
      </c>
      <c r="BH723" s="155">
        <f t="shared" si="7"/>
        <v>0</v>
      </c>
      <c r="BI723" s="155">
        <f t="shared" si="8"/>
        <v>0</v>
      </c>
      <c r="BJ723" s="16" t="s">
        <v>87</v>
      </c>
      <c r="BK723" s="155">
        <f t="shared" si="9"/>
        <v>0</v>
      </c>
      <c r="BL723" s="16" t="s">
        <v>298</v>
      </c>
      <c r="BM723" s="154" t="s">
        <v>1088</v>
      </c>
    </row>
    <row r="724" spans="2:65" s="1" customFormat="1" ht="33" customHeight="1">
      <c r="B724" s="31"/>
      <c r="C724" s="183" t="s">
        <v>1089</v>
      </c>
      <c r="D724" s="183" t="s">
        <v>479</v>
      </c>
      <c r="E724" s="184" t="s">
        <v>1090</v>
      </c>
      <c r="F724" s="185" t="s">
        <v>1091</v>
      </c>
      <c r="G724" s="186" t="s">
        <v>196</v>
      </c>
      <c r="H724" s="187">
        <v>1</v>
      </c>
      <c r="I724" s="188"/>
      <c r="J724" s="189">
        <f t="shared" si="0"/>
        <v>0</v>
      </c>
      <c r="K724" s="190"/>
      <c r="L724" s="191"/>
      <c r="M724" s="192" t="s">
        <v>1</v>
      </c>
      <c r="N724" s="193" t="s">
        <v>40</v>
      </c>
      <c r="P724" s="152">
        <f t="shared" si="1"/>
        <v>0</v>
      </c>
      <c r="Q724" s="152">
        <v>1.29E-2</v>
      </c>
      <c r="R724" s="152">
        <f t="shared" si="2"/>
        <v>1.29E-2</v>
      </c>
      <c r="S724" s="152">
        <v>0</v>
      </c>
      <c r="T724" s="153">
        <f t="shared" si="3"/>
        <v>0</v>
      </c>
      <c r="AR724" s="154" t="s">
        <v>391</v>
      </c>
      <c r="AT724" s="154" t="s">
        <v>479</v>
      </c>
      <c r="AU724" s="154" t="s">
        <v>87</v>
      </c>
      <c r="AY724" s="16" t="s">
        <v>143</v>
      </c>
      <c r="BE724" s="155">
        <f t="shared" si="4"/>
        <v>0</v>
      </c>
      <c r="BF724" s="155">
        <f t="shared" si="5"/>
        <v>0</v>
      </c>
      <c r="BG724" s="155">
        <f t="shared" si="6"/>
        <v>0</v>
      </c>
      <c r="BH724" s="155">
        <f t="shared" si="7"/>
        <v>0</v>
      </c>
      <c r="BI724" s="155">
        <f t="shared" si="8"/>
        <v>0</v>
      </c>
      <c r="BJ724" s="16" t="s">
        <v>87</v>
      </c>
      <c r="BK724" s="155">
        <f t="shared" si="9"/>
        <v>0</v>
      </c>
      <c r="BL724" s="16" t="s">
        <v>298</v>
      </c>
      <c r="BM724" s="154" t="s">
        <v>1092</v>
      </c>
    </row>
    <row r="725" spans="2:65" s="1" customFormat="1" ht="37.75" customHeight="1">
      <c r="B725" s="31"/>
      <c r="C725" s="183" t="s">
        <v>1093</v>
      </c>
      <c r="D725" s="183" t="s">
        <v>479</v>
      </c>
      <c r="E725" s="184" t="s">
        <v>1094</v>
      </c>
      <c r="F725" s="185" t="s">
        <v>1095</v>
      </c>
      <c r="G725" s="186" t="s">
        <v>196</v>
      </c>
      <c r="H725" s="187">
        <v>1</v>
      </c>
      <c r="I725" s="188"/>
      <c r="J725" s="189">
        <f t="shared" si="0"/>
        <v>0</v>
      </c>
      <c r="K725" s="190"/>
      <c r="L725" s="191"/>
      <c r="M725" s="192" t="s">
        <v>1</v>
      </c>
      <c r="N725" s="193" t="s">
        <v>40</v>
      </c>
      <c r="P725" s="152">
        <f t="shared" si="1"/>
        <v>0</v>
      </c>
      <c r="Q725" s="152">
        <v>1.29E-2</v>
      </c>
      <c r="R725" s="152">
        <f t="shared" si="2"/>
        <v>1.29E-2</v>
      </c>
      <c r="S725" s="152">
        <v>0</v>
      </c>
      <c r="T725" s="153">
        <f t="shared" si="3"/>
        <v>0</v>
      </c>
      <c r="AR725" s="154" t="s">
        <v>391</v>
      </c>
      <c r="AT725" s="154" t="s">
        <v>479</v>
      </c>
      <c r="AU725" s="154" t="s">
        <v>87</v>
      </c>
      <c r="AY725" s="16" t="s">
        <v>143</v>
      </c>
      <c r="BE725" s="155">
        <f t="shared" si="4"/>
        <v>0</v>
      </c>
      <c r="BF725" s="155">
        <f t="shared" si="5"/>
        <v>0</v>
      </c>
      <c r="BG725" s="155">
        <f t="shared" si="6"/>
        <v>0</v>
      </c>
      <c r="BH725" s="155">
        <f t="shared" si="7"/>
        <v>0</v>
      </c>
      <c r="BI725" s="155">
        <f t="shared" si="8"/>
        <v>0</v>
      </c>
      <c r="BJ725" s="16" t="s">
        <v>87</v>
      </c>
      <c r="BK725" s="155">
        <f t="shared" si="9"/>
        <v>0</v>
      </c>
      <c r="BL725" s="16" t="s">
        <v>298</v>
      </c>
      <c r="BM725" s="154" t="s">
        <v>1096</v>
      </c>
    </row>
    <row r="726" spans="2:65" s="1" customFormat="1" ht="33" customHeight="1">
      <c r="B726" s="31"/>
      <c r="C726" s="183" t="s">
        <v>1097</v>
      </c>
      <c r="D726" s="183" t="s">
        <v>479</v>
      </c>
      <c r="E726" s="184" t="s">
        <v>1098</v>
      </c>
      <c r="F726" s="185" t="s">
        <v>1099</v>
      </c>
      <c r="G726" s="186" t="s">
        <v>196</v>
      </c>
      <c r="H726" s="187">
        <v>1</v>
      </c>
      <c r="I726" s="188"/>
      <c r="J726" s="189">
        <f t="shared" si="0"/>
        <v>0</v>
      </c>
      <c r="K726" s="190"/>
      <c r="L726" s="191"/>
      <c r="M726" s="192" t="s">
        <v>1</v>
      </c>
      <c r="N726" s="193" t="s">
        <v>40</v>
      </c>
      <c r="P726" s="152">
        <f t="shared" si="1"/>
        <v>0</v>
      </c>
      <c r="Q726" s="152">
        <v>1.29E-2</v>
      </c>
      <c r="R726" s="152">
        <f t="shared" si="2"/>
        <v>1.29E-2</v>
      </c>
      <c r="S726" s="152">
        <v>0</v>
      </c>
      <c r="T726" s="153">
        <f t="shared" si="3"/>
        <v>0</v>
      </c>
      <c r="AR726" s="154" t="s">
        <v>391</v>
      </c>
      <c r="AT726" s="154" t="s">
        <v>479</v>
      </c>
      <c r="AU726" s="154" t="s">
        <v>87</v>
      </c>
      <c r="AY726" s="16" t="s">
        <v>143</v>
      </c>
      <c r="BE726" s="155">
        <f t="shared" si="4"/>
        <v>0</v>
      </c>
      <c r="BF726" s="155">
        <f t="shared" si="5"/>
        <v>0</v>
      </c>
      <c r="BG726" s="155">
        <f t="shared" si="6"/>
        <v>0</v>
      </c>
      <c r="BH726" s="155">
        <f t="shared" si="7"/>
        <v>0</v>
      </c>
      <c r="BI726" s="155">
        <f t="shared" si="8"/>
        <v>0</v>
      </c>
      <c r="BJ726" s="16" t="s">
        <v>87</v>
      </c>
      <c r="BK726" s="155">
        <f t="shared" si="9"/>
        <v>0</v>
      </c>
      <c r="BL726" s="16" t="s">
        <v>298</v>
      </c>
      <c r="BM726" s="154" t="s">
        <v>1100</v>
      </c>
    </row>
    <row r="727" spans="2:65" s="1" customFormat="1" ht="24.25" customHeight="1">
      <c r="B727" s="31"/>
      <c r="C727" s="183" t="s">
        <v>1101</v>
      </c>
      <c r="D727" s="183" t="s">
        <v>479</v>
      </c>
      <c r="E727" s="184" t="s">
        <v>1102</v>
      </c>
      <c r="F727" s="185" t="s">
        <v>1103</v>
      </c>
      <c r="G727" s="186" t="s">
        <v>196</v>
      </c>
      <c r="H727" s="187">
        <v>1</v>
      </c>
      <c r="I727" s="188"/>
      <c r="J727" s="189">
        <f t="shared" si="0"/>
        <v>0</v>
      </c>
      <c r="K727" s="190"/>
      <c r="L727" s="191"/>
      <c r="M727" s="192" t="s">
        <v>1</v>
      </c>
      <c r="N727" s="193" t="s">
        <v>40</v>
      </c>
      <c r="P727" s="152">
        <f t="shared" si="1"/>
        <v>0</v>
      </c>
      <c r="Q727" s="152">
        <v>1.29E-2</v>
      </c>
      <c r="R727" s="152">
        <f t="shared" si="2"/>
        <v>1.29E-2</v>
      </c>
      <c r="S727" s="152">
        <v>0</v>
      </c>
      <c r="T727" s="153">
        <f t="shared" si="3"/>
        <v>0</v>
      </c>
      <c r="AR727" s="154" t="s">
        <v>391</v>
      </c>
      <c r="AT727" s="154" t="s">
        <v>479</v>
      </c>
      <c r="AU727" s="154" t="s">
        <v>87</v>
      </c>
      <c r="AY727" s="16" t="s">
        <v>143</v>
      </c>
      <c r="BE727" s="155">
        <f t="shared" si="4"/>
        <v>0</v>
      </c>
      <c r="BF727" s="155">
        <f t="shared" si="5"/>
        <v>0</v>
      </c>
      <c r="BG727" s="155">
        <f t="shared" si="6"/>
        <v>0</v>
      </c>
      <c r="BH727" s="155">
        <f t="shared" si="7"/>
        <v>0</v>
      </c>
      <c r="BI727" s="155">
        <f t="shared" si="8"/>
        <v>0</v>
      </c>
      <c r="BJ727" s="16" t="s">
        <v>87</v>
      </c>
      <c r="BK727" s="155">
        <f t="shared" si="9"/>
        <v>0</v>
      </c>
      <c r="BL727" s="16" t="s">
        <v>298</v>
      </c>
      <c r="BM727" s="154" t="s">
        <v>1104</v>
      </c>
    </row>
    <row r="728" spans="2:65" s="1" customFormat="1" ht="24.25" customHeight="1">
      <c r="B728" s="31"/>
      <c r="C728" s="183" t="s">
        <v>1105</v>
      </c>
      <c r="D728" s="183" t="s">
        <v>479</v>
      </c>
      <c r="E728" s="184" t="s">
        <v>1106</v>
      </c>
      <c r="F728" s="185" t="s">
        <v>1107</v>
      </c>
      <c r="G728" s="186" t="s">
        <v>196</v>
      </c>
      <c r="H728" s="187">
        <v>1</v>
      </c>
      <c r="I728" s="188"/>
      <c r="J728" s="189">
        <f t="shared" si="0"/>
        <v>0</v>
      </c>
      <c r="K728" s="190"/>
      <c r="L728" s="191"/>
      <c r="M728" s="192" t="s">
        <v>1</v>
      </c>
      <c r="N728" s="193" t="s">
        <v>40</v>
      </c>
      <c r="P728" s="152">
        <f t="shared" si="1"/>
        <v>0</v>
      </c>
      <c r="Q728" s="152">
        <v>1.29E-2</v>
      </c>
      <c r="R728" s="152">
        <f t="shared" si="2"/>
        <v>1.29E-2</v>
      </c>
      <c r="S728" s="152">
        <v>0</v>
      </c>
      <c r="T728" s="153">
        <f t="shared" si="3"/>
        <v>0</v>
      </c>
      <c r="AR728" s="154" t="s">
        <v>391</v>
      </c>
      <c r="AT728" s="154" t="s">
        <v>479</v>
      </c>
      <c r="AU728" s="154" t="s">
        <v>87</v>
      </c>
      <c r="AY728" s="16" t="s">
        <v>143</v>
      </c>
      <c r="BE728" s="155">
        <f t="shared" si="4"/>
        <v>0</v>
      </c>
      <c r="BF728" s="155">
        <f t="shared" si="5"/>
        <v>0</v>
      </c>
      <c r="BG728" s="155">
        <f t="shared" si="6"/>
        <v>0</v>
      </c>
      <c r="BH728" s="155">
        <f t="shared" si="7"/>
        <v>0</v>
      </c>
      <c r="BI728" s="155">
        <f t="shared" si="8"/>
        <v>0</v>
      </c>
      <c r="BJ728" s="16" t="s">
        <v>87</v>
      </c>
      <c r="BK728" s="155">
        <f t="shared" si="9"/>
        <v>0</v>
      </c>
      <c r="BL728" s="16" t="s">
        <v>298</v>
      </c>
      <c r="BM728" s="154" t="s">
        <v>1108</v>
      </c>
    </row>
    <row r="729" spans="2:65" s="1" customFormat="1" ht="24.25" customHeight="1">
      <c r="B729" s="31"/>
      <c r="C729" s="142" t="s">
        <v>1109</v>
      </c>
      <c r="D729" s="142" t="s">
        <v>145</v>
      </c>
      <c r="E729" s="143" t="s">
        <v>1110</v>
      </c>
      <c r="F729" s="144" t="s">
        <v>1111</v>
      </c>
      <c r="G729" s="145" t="s">
        <v>558</v>
      </c>
      <c r="H729" s="146">
        <v>19.100000000000001</v>
      </c>
      <c r="I729" s="147"/>
      <c r="J729" s="148">
        <f t="shared" si="0"/>
        <v>0</v>
      </c>
      <c r="K729" s="149"/>
      <c r="L729" s="31"/>
      <c r="M729" s="150" t="s">
        <v>1</v>
      </c>
      <c r="N729" s="151" t="s">
        <v>40</v>
      </c>
      <c r="P729" s="152">
        <f t="shared" si="1"/>
        <v>0</v>
      </c>
      <c r="Q729" s="152">
        <v>4.2999999999999999E-4</v>
      </c>
      <c r="R729" s="152">
        <f t="shared" si="2"/>
        <v>8.2129999999999998E-3</v>
      </c>
      <c r="S729" s="152">
        <v>0</v>
      </c>
      <c r="T729" s="153">
        <f t="shared" si="3"/>
        <v>0</v>
      </c>
      <c r="AR729" s="154" t="s">
        <v>298</v>
      </c>
      <c r="AT729" s="154" t="s">
        <v>145</v>
      </c>
      <c r="AU729" s="154" t="s">
        <v>87</v>
      </c>
      <c r="AY729" s="16" t="s">
        <v>143</v>
      </c>
      <c r="BE729" s="155">
        <f t="shared" si="4"/>
        <v>0</v>
      </c>
      <c r="BF729" s="155">
        <f t="shared" si="5"/>
        <v>0</v>
      </c>
      <c r="BG729" s="155">
        <f t="shared" si="6"/>
        <v>0</v>
      </c>
      <c r="BH729" s="155">
        <f t="shared" si="7"/>
        <v>0</v>
      </c>
      <c r="BI729" s="155">
        <f t="shared" si="8"/>
        <v>0</v>
      </c>
      <c r="BJ729" s="16" t="s">
        <v>87</v>
      </c>
      <c r="BK729" s="155">
        <f t="shared" si="9"/>
        <v>0</v>
      </c>
      <c r="BL729" s="16" t="s">
        <v>298</v>
      </c>
      <c r="BM729" s="154" t="s">
        <v>1112</v>
      </c>
    </row>
    <row r="730" spans="2:65" s="12" customFormat="1" ht="12">
      <c r="B730" s="156"/>
      <c r="D730" s="157" t="s">
        <v>167</v>
      </c>
      <c r="E730" s="158" t="s">
        <v>1</v>
      </c>
      <c r="F730" s="159" t="s">
        <v>168</v>
      </c>
      <c r="H730" s="158" t="s">
        <v>1</v>
      </c>
      <c r="I730" s="160"/>
      <c r="L730" s="156"/>
      <c r="M730" s="161"/>
      <c r="T730" s="162"/>
      <c r="AT730" s="158" t="s">
        <v>167</v>
      </c>
      <c r="AU730" s="158" t="s">
        <v>87</v>
      </c>
      <c r="AV730" s="12" t="s">
        <v>81</v>
      </c>
      <c r="AW730" s="12" t="s">
        <v>30</v>
      </c>
      <c r="AX730" s="12" t="s">
        <v>74</v>
      </c>
      <c r="AY730" s="158" t="s">
        <v>143</v>
      </c>
    </row>
    <row r="731" spans="2:65" s="13" customFormat="1" ht="12">
      <c r="B731" s="163"/>
      <c r="D731" s="157" t="s">
        <v>167</v>
      </c>
      <c r="E731" s="164" t="s">
        <v>1</v>
      </c>
      <c r="F731" s="165" t="s">
        <v>1113</v>
      </c>
      <c r="H731" s="166">
        <v>19.100000000000001</v>
      </c>
      <c r="I731" s="167"/>
      <c r="L731" s="163"/>
      <c r="M731" s="168"/>
      <c r="T731" s="169"/>
      <c r="AT731" s="164" t="s">
        <v>167</v>
      </c>
      <c r="AU731" s="164" t="s">
        <v>87</v>
      </c>
      <c r="AV731" s="13" t="s">
        <v>87</v>
      </c>
      <c r="AW731" s="13" t="s">
        <v>30</v>
      </c>
      <c r="AX731" s="13" t="s">
        <v>74</v>
      </c>
      <c r="AY731" s="164" t="s">
        <v>143</v>
      </c>
    </row>
    <row r="732" spans="2:65" s="14" customFormat="1" ht="12">
      <c r="B732" s="170"/>
      <c r="D732" s="157" t="s">
        <v>167</v>
      </c>
      <c r="E732" s="171" t="s">
        <v>1</v>
      </c>
      <c r="F732" s="172" t="s">
        <v>170</v>
      </c>
      <c r="H732" s="173">
        <v>19.100000000000001</v>
      </c>
      <c r="I732" s="174"/>
      <c r="L732" s="170"/>
      <c r="M732" s="175"/>
      <c r="T732" s="176"/>
      <c r="AT732" s="171" t="s">
        <v>167</v>
      </c>
      <c r="AU732" s="171" t="s">
        <v>87</v>
      </c>
      <c r="AV732" s="14" t="s">
        <v>149</v>
      </c>
      <c r="AW732" s="14" t="s">
        <v>30</v>
      </c>
      <c r="AX732" s="14" t="s">
        <v>81</v>
      </c>
      <c r="AY732" s="171" t="s">
        <v>143</v>
      </c>
    </row>
    <row r="733" spans="2:65" s="1" customFormat="1" ht="37.75" customHeight="1">
      <c r="B733" s="31"/>
      <c r="C733" s="183" t="s">
        <v>1114</v>
      </c>
      <c r="D733" s="183" t="s">
        <v>479</v>
      </c>
      <c r="E733" s="184" t="s">
        <v>1115</v>
      </c>
      <c r="F733" s="185" t="s">
        <v>1116</v>
      </c>
      <c r="G733" s="186" t="s">
        <v>196</v>
      </c>
      <c r="H733" s="187">
        <v>1</v>
      </c>
      <c r="I733" s="188"/>
      <c r="J733" s="189">
        <f t="shared" ref="J733:J744" si="10">ROUND(I733*H733,2)</f>
        <v>0</v>
      </c>
      <c r="K733" s="190"/>
      <c r="L733" s="191"/>
      <c r="M733" s="192" t="s">
        <v>1</v>
      </c>
      <c r="N733" s="193" t="s">
        <v>40</v>
      </c>
      <c r="P733" s="152">
        <f t="shared" ref="P733:P744" si="11">O733*H733</f>
        <v>0</v>
      </c>
      <c r="Q733" s="152">
        <v>1.34E-2</v>
      </c>
      <c r="R733" s="152">
        <f t="shared" ref="R733:R744" si="12">Q733*H733</f>
        <v>1.34E-2</v>
      </c>
      <c r="S733" s="152">
        <v>0</v>
      </c>
      <c r="T733" s="153">
        <f t="shared" ref="T733:T744" si="13">S733*H733</f>
        <v>0</v>
      </c>
      <c r="AR733" s="154" t="s">
        <v>391</v>
      </c>
      <c r="AT733" s="154" t="s">
        <v>479</v>
      </c>
      <c r="AU733" s="154" t="s">
        <v>87</v>
      </c>
      <c r="AY733" s="16" t="s">
        <v>143</v>
      </c>
      <c r="BE733" s="155">
        <f t="shared" ref="BE733:BE744" si="14">IF(N733="základná",J733,0)</f>
        <v>0</v>
      </c>
      <c r="BF733" s="155">
        <f t="shared" ref="BF733:BF744" si="15">IF(N733="znížená",J733,0)</f>
        <v>0</v>
      </c>
      <c r="BG733" s="155">
        <f t="shared" ref="BG733:BG744" si="16">IF(N733="zákl. prenesená",J733,0)</f>
        <v>0</v>
      </c>
      <c r="BH733" s="155">
        <f t="shared" ref="BH733:BH744" si="17">IF(N733="zníž. prenesená",J733,0)</f>
        <v>0</v>
      </c>
      <c r="BI733" s="155">
        <f t="shared" ref="BI733:BI744" si="18">IF(N733="nulová",J733,0)</f>
        <v>0</v>
      </c>
      <c r="BJ733" s="16" t="s">
        <v>87</v>
      </c>
      <c r="BK733" s="155">
        <f t="shared" ref="BK733:BK744" si="19">ROUND(I733*H733,2)</f>
        <v>0</v>
      </c>
      <c r="BL733" s="16" t="s">
        <v>298</v>
      </c>
      <c r="BM733" s="154" t="s">
        <v>1117</v>
      </c>
    </row>
    <row r="734" spans="2:65" s="1" customFormat="1" ht="37.75" customHeight="1">
      <c r="B734" s="31"/>
      <c r="C734" s="183" t="s">
        <v>1118</v>
      </c>
      <c r="D734" s="183" t="s">
        <v>479</v>
      </c>
      <c r="E734" s="184" t="s">
        <v>1119</v>
      </c>
      <c r="F734" s="185" t="s">
        <v>1120</v>
      </c>
      <c r="G734" s="186" t="s">
        <v>196</v>
      </c>
      <c r="H734" s="187">
        <v>1</v>
      </c>
      <c r="I734" s="188"/>
      <c r="J734" s="189">
        <f t="shared" si="10"/>
        <v>0</v>
      </c>
      <c r="K734" s="190"/>
      <c r="L734" s="191"/>
      <c r="M734" s="192" t="s">
        <v>1</v>
      </c>
      <c r="N734" s="193" t="s">
        <v>40</v>
      </c>
      <c r="P734" s="152">
        <f t="shared" si="11"/>
        <v>0</v>
      </c>
      <c r="Q734" s="152">
        <v>1.34E-2</v>
      </c>
      <c r="R734" s="152">
        <f t="shared" si="12"/>
        <v>1.34E-2</v>
      </c>
      <c r="S734" s="152">
        <v>0</v>
      </c>
      <c r="T734" s="153">
        <f t="shared" si="13"/>
        <v>0</v>
      </c>
      <c r="AR734" s="154" t="s">
        <v>391</v>
      </c>
      <c r="AT734" s="154" t="s">
        <v>479</v>
      </c>
      <c r="AU734" s="154" t="s">
        <v>87</v>
      </c>
      <c r="AY734" s="16" t="s">
        <v>143</v>
      </c>
      <c r="BE734" s="155">
        <f t="shared" si="14"/>
        <v>0</v>
      </c>
      <c r="BF734" s="155">
        <f t="shared" si="15"/>
        <v>0</v>
      </c>
      <c r="BG734" s="155">
        <f t="shared" si="16"/>
        <v>0</v>
      </c>
      <c r="BH734" s="155">
        <f t="shared" si="17"/>
        <v>0</v>
      </c>
      <c r="BI734" s="155">
        <f t="shared" si="18"/>
        <v>0</v>
      </c>
      <c r="BJ734" s="16" t="s">
        <v>87</v>
      </c>
      <c r="BK734" s="155">
        <f t="shared" si="19"/>
        <v>0</v>
      </c>
      <c r="BL734" s="16" t="s">
        <v>298</v>
      </c>
      <c r="BM734" s="154" t="s">
        <v>1121</v>
      </c>
    </row>
    <row r="735" spans="2:65" s="1" customFormat="1" ht="37.75" customHeight="1">
      <c r="B735" s="31"/>
      <c r="C735" s="183" t="s">
        <v>1122</v>
      </c>
      <c r="D735" s="183" t="s">
        <v>479</v>
      </c>
      <c r="E735" s="184" t="s">
        <v>1123</v>
      </c>
      <c r="F735" s="185" t="s">
        <v>1124</v>
      </c>
      <c r="G735" s="186" t="s">
        <v>196</v>
      </c>
      <c r="H735" s="187">
        <v>1</v>
      </c>
      <c r="I735" s="188"/>
      <c r="J735" s="189">
        <f t="shared" si="10"/>
        <v>0</v>
      </c>
      <c r="K735" s="190"/>
      <c r="L735" s="191"/>
      <c r="M735" s="192" t="s">
        <v>1</v>
      </c>
      <c r="N735" s="193" t="s">
        <v>40</v>
      </c>
      <c r="P735" s="152">
        <f t="shared" si="11"/>
        <v>0</v>
      </c>
      <c r="Q735" s="152">
        <v>1.34E-2</v>
      </c>
      <c r="R735" s="152">
        <f t="shared" si="12"/>
        <v>1.34E-2</v>
      </c>
      <c r="S735" s="152">
        <v>0</v>
      </c>
      <c r="T735" s="153">
        <f t="shared" si="13"/>
        <v>0</v>
      </c>
      <c r="AR735" s="154" t="s">
        <v>391</v>
      </c>
      <c r="AT735" s="154" t="s">
        <v>479</v>
      </c>
      <c r="AU735" s="154" t="s">
        <v>87</v>
      </c>
      <c r="AY735" s="16" t="s">
        <v>143</v>
      </c>
      <c r="BE735" s="155">
        <f t="shared" si="14"/>
        <v>0</v>
      </c>
      <c r="BF735" s="155">
        <f t="shared" si="15"/>
        <v>0</v>
      </c>
      <c r="BG735" s="155">
        <f t="shared" si="16"/>
        <v>0</v>
      </c>
      <c r="BH735" s="155">
        <f t="shared" si="17"/>
        <v>0</v>
      </c>
      <c r="BI735" s="155">
        <f t="shared" si="18"/>
        <v>0</v>
      </c>
      <c r="BJ735" s="16" t="s">
        <v>87</v>
      </c>
      <c r="BK735" s="155">
        <f t="shared" si="19"/>
        <v>0</v>
      </c>
      <c r="BL735" s="16" t="s">
        <v>298</v>
      </c>
      <c r="BM735" s="154" t="s">
        <v>1125</v>
      </c>
    </row>
    <row r="736" spans="2:65" s="1" customFormat="1" ht="33" customHeight="1">
      <c r="B736" s="31"/>
      <c r="C736" s="142" t="s">
        <v>1126</v>
      </c>
      <c r="D736" s="142" t="s">
        <v>145</v>
      </c>
      <c r="E736" s="143" t="s">
        <v>1127</v>
      </c>
      <c r="F736" s="144" t="s">
        <v>1128</v>
      </c>
      <c r="G736" s="145" t="s">
        <v>196</v>
      </c>
      <c r="H736" s="146">
        <v>10</v>
      </c>
      <c r="I736" s="147"/>
      <c r="J736" s="148">
        <f t="shared" si="10"/>
        <v>0</v>
      </c>
      <c r="K736" s="149"/>
      <c r="L736" s="31"/>
      <c r="M736" s="150" t="s">
        <v>1</v>
      </c>
      <c r="N736" s="151" t="s">
        <v>40</v>
      </c>
      <c r="P736" s="152">
        <f t="shared" si="11"/>
        <v>0</v>
      </c>
      <c r="Q736" s="152">
        <v>0</v>
      </c>
      <c r="R736" s="152">
        <f t="shared" si="12"/>
        <v>0</v>
      </c>
      <c r="S736" s="152">
        <v>0</v>
      </c>
      <c r="T736" s="153">
        <f t="shared" si="13"/>
        <v>0</v>
      </c>
      <c r="AR736" s="154" t="s">
        <v>298</v>
      </c>
      <c r="AT736" s="154" t="s">
        <v>145</v>
      </c>
      <c r="AU736" s="154" t="s">
        <v>87</v>
      </c>
      <c r="AY736" s="16" t="s">
        <v>143</v>
      </c>
      <c r="BE736" s="155">
        <f t="shared" si="14"/>
        <v>0</v>
      </c>
      <c r="BF736" s="155">
        <f t="shared" si="15"/>
        <v>0</v>
      </c>
      <c r="BG736" s="155">
        <f t="shared" si="16"/>
        <v>0</v>
      </c>
      <c r="BH736" s="155">
        <f t="shared" si="17"/>
        <v>0</v>
      </c>
      <c r="BI736" s="155">
        <f t="shared" si="18"/>
        <v>0</v>
      </c>
      <c r="BJ736" s="16" t="s">
        <v>87</v>
      </c>
      <c r="BK736" s="155">
        <f t="shared" si="19"/>
        <v>0</v>
      </c>
      <c r="BL736" s="16" t="s">
        <v>298</v>
      </c>
      <c r="BM736" s="154" t="s">
        <v>1129</v>
      </c>
    </row>
    <row r="737" spans="2:65" s="1" customFormat="1" ht="24.25" customHeight="1">
      <c r="B737" s="31"/>
      <c r="C737" s="183" t="s">
        <v>1130</v>
      </c>
      <c r="D737" s="183" t="s">
        <v>479</v>
      </c>
      <c r="E737" s="184" t="s">
        <v>1131</v>
      </c>
      <c r="F737" s="185" t="s">
        <v>1132</v>
      </c>
      <c r="G737" s="186" t="s">
        <v>196</v>
      </c>
      <c r="H737" s="187">
        <v>10</v>
      </c>
      <c r="I737" s="188"/>
      <c r="J737" s="189">
        <f t="shared" si="10"/>
        <v>0</v>
      </c>
      <c r="K737" s="190"/>
      <c r="L737" s="191"/>
      <c r="M737" s="192" t="s">
        <v>1</v>
      </c>
      <c r="N737" s="193" t="s">
        <v>40</v>
      </c>
      <c r="P737" s="152">
        <f t="shared" si="11"/>
        <v>0</v>
      </c>
      <c r="Q737" s="152">
        <v>1E-3</v>
      </c>
      <c r="R737" s="152">
        <f t="shared" si="12"/>
        <v>0.01</v>
      </c>
      <c r="S737" s="152">
        <v>0</v>
      </c>
      <c r="T737" s="153">
        <f t="shared" si="13"/>
        <v>0</v>
      </c>
      <c r="AR737" s="154" t="s">
        <v>391</v>
      </c>
      <c r="AT737" s="154" t="s">
        <v>479</v>
      </c>
      <c r="AU737" s="154" t="s">
        <v>87</v>
      </c>
      <c r="AY737" s="16" t="s">
        <v>143</v>
      </c>
      <c r="BE737" s="155">
        <f t="shared" si="14"/>
        <v>0</v>
      </c>
      <c r="BF737" s="155">
        <f t="shared" si="15"/>
        <v>0</v>
      </c>
      <c r="BG737" s="155">
        <f t="shared" si="16"/>
        <v>0</v>
      </c>
      <c r="BH737" s="155">
        <f t="shared" si="17"/>
        <v>0</v>
      </c>
      <c r="BI737" s="155">
        <f t="shared" si="18"/>
        <v>0</v>
      </c>
      <c r="BJ737" s="16" t="s">
        <v>87</v>
      </c>
      <c r="BK737" s="155">
        <f t="shared" si="19"/>
        <v>0</v>
      </c>
      <c r="BL737" s="16" t="s">
        <v>298</v>
      </c>
      <c r="BM737" s="154" t="s">
        <v>1133</v>
      </c>
    </row>
    <row r="738" spans="2:65" s="1" customFormat="1" ht="24.25" customHeight="1">
      <c r="B738" s="31"/>
      <c r="C738" s="183" t="s">
        <v>1134</v>
      </c>
      <c r="D738" s="183" t="s">
        <v>479</v>
      </c>
      <c r="E738" s="184" t="s">
        <v>1135</v>
      </c>
      <c r="F738" s="185" t="s">
        <v>1136</v>
      </c>
      <c r="G738" s="186" t="s">
        <v>196</v>
      </c>
      <c r="H738" s="187">
        <v>9</v>
      </c>
      <c r="I738" s="188"/>
      <c r="J738" s="189">
        <f t="shared" si="10"/>
        <v>0</v>
      </c>
      <c r="K738" s="190"/>
      <c r="L738" s="191"/>
      <c r="M738" s="192" t="s">
        <v>1</v>
      </c>
      <c r="N738" s="193" t="s">
        <v>40</v>
      </c>
      <c r="P738" s="152">
        <f t="shared" si="11"/>
        <v>0</v>
      </c>
      <c r="Q738" s="152">
        <v>2.5000000000000001E-2</v>
      </c>
      <c r="R738" s="152">
        <f t="shared" si="12"/>
        <v>0.22500000000000001</v>
      </c>
      <c r="S738" s="152">
        <v>0</v>
      </c>
      <c r="T738" s="153">
        <f t="shared" si="13"/>
        <v>0</v>
      </c>
      <c r="AR738" s="154" t="s">
        <v>391</v>
      </c>
      <c r="AT738" s="154" t="s">
        <v>479</v>
      </c>
      <c r="AU738" s="154" t="s">
        <v>87</v>
      </c>
      <c r="AY738" s="16" t="s">
        <v>143</v>
      </c>
      <c r="BE738" s="155">
        <f t="shared" si="14"/>
        <v>0</v>
      </c>
      <c r="BF738" s="155">
        <f t="shared" si="15"/>
        <v>0</v>
      </c>
      <c r="BG738" s="155">
        <f t="shared" si="16"/>
        <v>0</v>
      </c>
      <c r="BH738" s="155">
        <f t="shared" si="17"/>
        <v>0</v>
      </c>
      <c r="BI738" s="155">
        <f t="shared" si="18"/>
        <v>0</v>
      </c>
      <c r="BJ738" s="16" t="s">
        <v>87</v>
      </c>
      <c r="BK738" s="155">
        <f t="shared" si="19"/>
        <v>0</v>
      </c>
      <c r="BL738" s="16" t="s">
        <v>298</v>
      </c>
      <c r="BM738" s="154" t="s">
        <v>1137</v>
      </c>
    </row>
    <row r="739" spans="2:65" s="1" customFormat="1" ht="37.75" customHeight="1">
      <c r="B739" s="31"/>
      <c r="C739" s="183" t="s">
        <v>1138</v>
      </c>
      <c r="D739" s="183" t="s">
        <v>479</v>
      </c>
      <c r="E739" s="184" t="s">
        <v>1139</v>
      </c>
      <c r="F739" s="185" t="s">
        <v>1140</v>
      </c>
      <c r="G739" s="186" t="s">
        <v>196</v>
      </c>
      <c r="H739" s="187">
        <v>1</v>
      </c>
      <c r="I739" s="188"/>
      <c r="J739" s="189">
        <f t="shared" si="10"/>
        <v>0</v>
      </c>
      <c r="K739" s="190"/>
      <c r="L739" s="191"/>
      <c r="M739" s="192" t="s">
        <v>1</v>
      </c>
      <c r="N739" s="193" t="s">
        <v>40</v>
      </c>
      <c r="P739" s="152">
        <f t="shared" si="11"/>
        <v>0</v>
      </c>
      <c r="Q739" s="152">
        <v>3.7999999999999999E-2</v>
      </c>
      <c r="R739" s="152">
        <f t="shared" si="12"/>
        <v>3.7999999999999999E-2</v>
      </c>
      <c r="S739" s="152">
        <v>0</v>
      </c>
      <c r="T739" s="153">
        <f t="shared" si="13"/>
        <v>0</v>
      </c>
      <c r="AR739" s="154" t="s">
        <v>391</v>
      </c>
      <c r="AT739" s="154" t="s">
        <v>479</v>
      </c>
      <c r="AU739" s="154" t="s">
        <v>87</v>
      </c>
      <c r="AY739" s="16" t="s">
        <v>143</v>
      </c>
      <c r="BE739" s="155">
        <f t="shared" si="14"/>
        <v>0</v>
      </c>
      <c r="BF739" s="155">
        <f t="shared" si="15"/>
        <v>0</v>
      </c>
      <c r="BG739" s="155">
        <f t="shared" si="16"/>
        <v>0</v>
      </c>
      <c r="BH739" s="155">
        <f t="shared" si="17"/>
        <v>0</v>
      </c>
      <c r="BI739" s="155">
        <f t="shared" si="18"/>
        <v>0</v>
      </c>
      <c r="BJ739" s="16" t="s">
        <v>87</v>
      </c>
      <c r="BK739" s="155">
        <f t="shared" si="19"/>
        <v>0</v>
      </c>
      <c r="BL739" s="16" t="s">
        <v>298</v>
      </c>
      <c r="BM739" s="154" t="s">
        <v>1141</v>
      </c>
    </row>
    <row r="740" spans="2:65" s="1" customFormat="1" ht="24.25" customHeight="1">
      <c r="B740" s="31"/>
      <c r="C740" s="142" t="s">
        <v>1142</v>
      </c>
      <c r="D740" s="142" t="s">
        <v>145</v>
      </c>
      <c r="E740" s="143" t="s">
        <v>1143</v>
      </c>
      <c r="F740" s="144" t="s">
        <v>1144</v>
      </c>
      <c r="G740" s="145" t="s">
        <v>196</v>
      </c>
      <c r="H740" s="146">
        <v>2</v>
      </c>
      <c r="I740" s="147"/>
      <c r="J740" s="148">
        <f t="shared" si="10"/>
        <v>0</v>
      </c>
      <c r="K740" s="149"/>
      <c r="L740" s="31"/>
      <c r="M740" s="150" t="s">
        <v>1</v>
      </c>
      <c r="N740" s="151" t="s">
        <v>40</v>
      </c>
      <c r="P740" s="152">
        <f t="shared" si="11"/>
        <v>0</v>
      </c>
      <c r="Q740" s="152">
        <v>6.6530000000000002E-5</v>
      </c>
      <c r="R740" s="152">
        <f t="shared" si="12"/>
        <v>1.3306E-4</v>
      </c>
      <c r="S740" s="152">
        <v>0</v>
      </c>
      <c r="T740" s="153">
        <f t="shared" si="13"/>
        <v>0</v>
      </c>
      <c r="AR740" s="154" t="s">
        <v>298</v>
      </c>
      <c r="AT740" s="154" t="s">
        <v>145</v>
      </c>
      <c r="AU740" s="154" t="s">
        <v>87</v>
      </c>
      <c r="AY740" s="16" t="s">
        <v>143</v>
      </c>
      <c r="BE740" s="155">
        <f t="shared" si="14"/>
        <v>0</v>
      </c>
      <c r="BF740" s="155">
        <f t="shared" si="15"/>
        <v>0</v>
      </c>
      <c r="BG740" s="155">
        <f t="shared" si="16"/>
        <v>0</v>
      </c>
      <c r="BH740" s="155">
        <f t="shared" si="17"/>
        <v>0</v>
      </c>
      <c r="BI740" s="155">
        <f t="shared" si="18"/>
        <v>0</v>
      </c>
      <c r="BJ740" s="16" t="s">
        <v>87</v>
      </c>
      <c r="BK740" s="155">
        <f t="shared" si="19"/>
        <v>0</v>
      </c>
      <c r="BL740" s="16" t="s">
        <v>298</v>
      </c>
      <c r="BM740" s="154" t="s">
        <v>1145</v>
      </c>
    </row>
    <row r="741" spans="2:65" s="1" customFormat="1" ht="24.25" customHeight="1">
      <c r="B741" s="31"/>
      <c r="C741" s="183" t="s">
        <v>1146</v>
      </c>
      <c r="D741" s="183" t="s">
        <v>479</v>
      </c>
      <c r="E741" s="184" t="s">
        <v>1147</v>
      </c>
      <c r="F741" s="185" t="s">
        <v>1148</v>
      </c>
      <c r="G741" s="186" t="s">
        <v>196</v>
      </c>
      <c r="H741" s="187">
        <v>2</v>
      </c>
      <c r="I741" s="188"/>
      <c r="J741" s="189">
        <f t="shared" si="10"/>
        <v>0</v>
      </c>
      <c r="K741" s="190"/>
      <c r="L741" s="191"/>
      <c r="M741" s="192" t="s">
        <v>1</v>
      </c>
      <c r="N741" s="193" t="s">
        <v>40</v>
      </c>
      <c r="P741" s="152">
        <f t="shared" si="11"/>
        <v>0</v>
      </c>
      <c r="Q741" s="152">
        <v>3.1719999999999998E-2</v>
      </c>
      <c r="R741" s="152">
        <f t="shared" si="12"/>
        <v>6.3439999999999996E-2</v>
      </c>
      <c r="S741" s="152">
        <v>0</v>
      </c>
      <c r="T741" s="153">
        <f t="shared" si="13"/>
        <v>0</v>
      </c>
      <c r="AR741" s="154" t="s">
        <v>391</v>
      </c>
      <c r="AT741" s="154" t="s">
        <v>479</v>
      </c>
      <c r="AU741" s="154" t="s">
        <v>87</v>
      </c>
      <c r="AY741" s="16" t="s">
        <v>143</v>
      </c>
      <c r="BE741" s="155">
        <f t="shared" si="14"/>
        <v>0</v>
      </c>
      <c r="BF741" s="155">
        <f t="shared" si="15"/>
        <v>0</v>
      </c>
      <c r="BG741" s="155">
        <f t="shared" si="16"/>
        <v>0</v>
      </c>
      <c r="BH741" s="155">
        <f t="shared" si="17"/>
        <v>0</v>
      </c>
      <c r="BI741" s="155">
        <f t="shared" si="18"/>
        <v>0</v>
      </c>
      <c r="BJ741" s="16" t="s">
        <v>87</v>
      </c>
      <c r="BK741" s="155">
        <f t="shared" si="19"/>
        <v>0</v>
      </c>
      <c r="BL741" s="16" t="s">
        <v>298</v>
      </c>
      <c r="BM741" s="154" t="s">
        <v>1149</v>
      </c>
    </row>
    <row r="742" spans="2:65" s="1" customFormat="1" ht="37.75" customHeight="1">
      <c r="B742" s="31"/>
      <c r="C742" s="183" t="s">
        <v>651</v>
      </c>
      <c r="D742" s="183" t="s">
        <v>479</v>
      </c>
      <c r="E742" s="184" t="s">
        <v>1150</v>
      </c>
      <c r="F742" s="185" t="s">
        <v>1151</v>
      </c>
      <c r="G742" s="186" t="s">
        <v>196</v>
      </c>
      <c r="H742" s="187">
        <v>2</v>
      </c>
      <c r="I742" s="188"/>
      <c r="J742" s="189">
        <f t="shared" si="10"/>
        <v>0</v>
      </c>
      <c r="K742" s="190"/>
      <c r="L742" s="191"/>
      <c r="M742" s="192" t="s">
        <v>1</v>
      </c>
      <c r="N742" s="193" t="s">
        <v>40</v>
      </c>
      <c r="P742" s="152">
        <f t="shared" si="11"/>
        <v>0</v>
      </c>
      <c r="Q742" s="152">
        <v>6.1599999999999997E-3</v>
      </c>
      <c r="R742" s="152">
        <f t="shared" si="12"/>
        <v>1.2319999999999999E-2</v>
      </c>
      <c r="S742" s="152">
        <v>0</v>
      </c>
      <c r="T742" s="153">
        <f t="shared" si="13"/>
        <v>0</v>
      </c>
      <c r="AR742" s="154" t="s">
        <v>391</v>
      </c>
      <c r="AT742" s="154" t="s">
        <v>479</v>
      </c>
      <c r="AU742" s="154" t="s">
        <v>87</v>
      </c>
      <c r="AY742" s="16" t="s">
        <v>143</v>
      </c>
      <c r="BE742" s="155">
        <f t="shared" si="14"/>
        <v>0</v>
      </c>
      <c r="BF742" s="155">
        <f t="shared" si="15"/>
        <v>0</v>
      </c>
      <c r="BG742" s="155">
        <f t="shared" si="16"/>
        <v>0</v>
      </c>
      <c r="BH742" s="155">
        <f t="shared" si="17"/>
        <v>0</v>
      </c>
      <c r="BI742" s="155">
        <f t="shared" si="18"/>
        <v>0</v>
      </c>
      <c r="BJ742" s="16" t="s">
        <v>87</v>
      </c>
      <c r="BK742" s="155">
        <f t="shared" si="19"/>
        <v>0</v>
      </c>
      <c r="BL742" s="16" t="s">
        <v>298</v>
      </c>
      <c r="BM742" s="154" t="s">
        <v>1152</v>
      </c>
    </row>
    <row r="743" spans="2:65" s="1" customFormat="1" ht="24.25" customHeight="1">
      <c r="B743" s="31"/>
      <c r="C743" s="183" t="s">
        <v>1153</v>
      </c>
      <c r="D743" s="183" t="s">
        <v>479</v>
      </c>
      <c r="E743" s="184" t="s">
        <v>1154</v>
      </c>
      <c r="F743" s="185" t="s">
        <v>1155</v>
      </c>
      <c r="G743" s="186" t="s">
        <v>196</v>
      </c>
      <c r="H743" s="187">
        <v>2</v>
      </c>
      <c r="I743" s="188"/>
      <c r="J743" s="189">
        <f t="shared" si="10"/>
        <v>0</v>
      </c>
      <c r="K743" s="190"/>
      <c r="L743" s="191"/>
      <c r="M743" s="192" t="s">
        <v>1</v>
      </c>
      <c r="N743" s="193" t="s">
        <v>40</v>
      </c>
      <c r="P743" s="152">
        <f t="shared" si="11"/>
        <v>0</v>
      </c>
      <c r="Q743" s="152">
        <v>4.0200000000000001E-3</v>
      </c>
      <c r="R743" s="152">
        <f t="shared" si="12"/>
        <v>8.0400000000000003E-3</v>
      </c>
      <c r="S743" s="152">
        <v>0</v>
      </c>
      <c r="T743" s="153">
        <f t="shared" si="13"/>
        <v>0</v>
      </c>
      <c r="AR743" s="154" t="s">
        <v>391</v>
      </c>
      <c r="AT743" s="154" t="s">
        <v>479</v>
      </c>
      <c r="AU743" s="154" t="s">
        <v>87</v>
      </c>
      <c r="AY743" s="16" t="s">
        <v>143</v>
      </c>
      <c r="BE743" s="155">
        <f t="shared" si="14"/>
        <v>0</v>
      </c>
      <c r="BF743" s="155">
        <f t="shared" si="15"/>
        <v>0</v>
      </c>
      <c r="BG743" s="155">
        <f t="shared" si="16"/>
        <v>0</v>
      </c>
      <c r="BH743" s="155">
        <f t="shared" si="17"/>
        <v>0</v>
      </c>
      <c r="BI743" s="155">
        <f t="shared" si="18"/>
        <v>0</v>
      </c>
      <c r="BJ743" s="16" t="s">
        <v>87</v>
      </c>
      <c r="BK743" s="155">
        <f t="shared" si="19"/>
        <v>0</v>
      </c>
      <c r="BL743" s="16" t="s">
        <v>298</v>
      </c>
      <c r="BM743" s="154" t="s">
        <v>1156</v>
      </c>
    </row>
    <row r="744" spans="2:65" s="1" customFormat="1" ht="24.25" customHeight="1">
      <c r="B744" s="31"/>
      <c r="C744" s="142" t="s">
        <v>1157</v>
      </c>
      <c r="D744" s="142" t="s">
        <v>145</v>
      </c>
      <c r="E744" s="143" t="s">
        <v>1158</v>
      </c>
      <c r="F744" s="144" t="s">
        <v>1159</v>
      </c>
      <c r="G744" s="145" t="s">
        <v>196</v>
      </c>
      <c r="H744" s="146">
        <v>1</v>
      </c>
      <c r="I744" s="147"/>
      <c r="J744" s="148">
        <f t="shared" si="10"/>
        <v>0</v>
      </c>
      <c r="K744" s="149"/>
      <c r="L744" s="31"/>
      <c r="M744" s="150" t="s">
        <v>1</v>
      </c>
      <c r="N744" s="151" t="s">
        <v>40</v>
      </c>
      <c r="P744" s="152">
        <f t="shared" si="11"/>
        <v>0</v>
      </c>
      <c r="Q744" s="152">
        <v>2.5000000000000001E-4</v>
      </c>
      <c r="R744" s="152">
        <f t="shared" si="12"/>
        <v>2.5000000000000001E-4</v>
      </c>
      <c r="S744" s="152">
        <v>0</v>
      </c>
      <c r="T744" s="153">
        <f t="shared" si="13"/>
        <v>0</v>
      </c>
      <c r="AR744" s="154" t="s">
        <v>298</v>
      </c>
      <c r="AT744" s="154" t="s">
        <v>145</v>
      </c>
      <c r="AU744" s="154" t="s">
        <v>87</v>
      </c>
      <c r="AY744" s="16" t="s">
        <v>143</v>
      </c>
      <c r="BE744" s="155">
        <f t="shared" si="14"/>
        <v>0</v>
      </c>
      <c r="BF744" s="155">
        <f t="shared" si="15"/>
        <v>0</v>
      </c>
      <c r="BG744" s="155">
        <f t="shared" si="16"/>
        <v>0</v>
      </c>
      <c r="BH744" s="155">
        <f t="shared" si="17"/>
        <v>0</v>
      </c>
      <c r="BI744" s="155">
        <f t="shared" si="18"/>
        <v>0</v>
      </c>
      <c r="BJ744" s="16" t="s">
        <v>87</v>
      </c>
      <c r="BK744" s="155">
        <f t="shared" si="19"/>
        <v>0</v>
      </c>
      <c r="BL744" s="16" t="s">
        <v>298</v>
      </c>
      <c r="BM744" s="154" t="s">
        <v>1160</v>
      </c>
    </row>
    <row r="745" spans="2:65" s="12" customFormat="1" ht="12">
      <c r="B745" s="156"/>
      <c r="D745" s="157" t="s">
        <v>167</v>
      </c>
      <c r="E745" s="158" t="s">
        <v>1</v>
      </c>
      <c r="F745" s="159" t="s">
        <v>168</v>
      </c>
      <c r="H745" s="158" t="s">
        <v>1</v>
      </c>
      <c r="I745" s="160"/>
      <c r="L745" s="156"/>
      <c r="M745" s="161"/>
      <c r="T745" s="162"/>
      <c r="AT745" s="158" t="s">
        <v>167</v>
      </c>
      <c r="AU745" s="158" t="s">
        <v>87</v>
      </c>
      <c r="AV745" s="12" t="s">
        <v>81</v>
      </c>
      <c r="AW745" s="12" t="s">
        <v>30</v>
      </c>
      <c r="AX745" s="12" t="s">
        <v>74</v>
      </c>
      <c r="AY745" s="158" t="s">
        <v>143</v>
      </c>
    </row>
    <row r="746" spans="2:65" s="13" customFormat="1" ht="12">
      <c r="B746" s="163"/>
      <c r="D746" s="157" t="s">
        <v>167</v>
      </c>
      <c r="E746" s="164" t="s">
        <v>1</v>
      </c>
      <c r="F746" s="165" t="s">
        <v>81</v>
      </c>
      <c r="H746" s="166">
        <v>1</v>
      </c>
      <c r="I746" s="167"/>
      <c r="L746" s="163"/>
      <c r="M746" s="168"/>
      <c r="T746" s="169"/>
      <c r="AT746" s="164" t="s">
        <v>167</v>
      </c>
      <c r="AU746" s="164" t="s">
        <v>87</v>
      </c>
      <c r="AV746" s="13" t="s">
        <v>87</v>
      </c>
      <c r="AW746" s="13" t="s">
        <v>30</v>
      </c>
      <c r="AX746" s="13" t="s">
        <v>74</v>
      </c>
      <c r="AY746" s="164" t="s">
        <v>143</v>
      </c>
    </row>
    <row r="747" spans="2:65" s="14" customFormat="1" ht="12">
      <c r="B747" s="170"/>
      <c r="D747" s="157" t="s">
        <v>167</v>
      </c>
      <c r="E747" s="171" t="s">
        <v>1</v>
      </c>
      <c r="F747" s="172" t="s">
        <v>170</v>
      </c>
      <c r="H747" s="173">
        <v>1</v>
      </c>
      <c r="I747" s="174"/>
      <c r="L747" s="170"/>
      <c r="M747" s="175"/>
      <c r="T747" s="176"/>
      <c r="AT747" s="171" t="s">
        <v>167</v>
      </c>
      <c r="AU747" s="171" t="s">
        <v>87</v>
      </c>
      <c r="AV747" s="14" t="s">
        <v>149</v>
      </c>
      <c r="AW747" s="14" t="s">
        <v>30</v>
      </c>
      <c r="AX747" s="14" t="s">
        <v>81</v>
      </c>
      <c r="AY747" s="171" t="s">
        <v>143</v>
      </c>
    </row>
    <row r="748" spans="2:65" s="1" customFormat="1" ht="33" customHeight="1">
      <c r="B748" s="31"/>
      <c r="C748" s="183" t="s">
        <v>1161</v>
      </c>
      <c r="D748" s="183" t="s">
        <v>479</v>
      </c>
      <c r="E748" s="184" t="s">
        <v>1162</v>
      </c>
      <c r="F748" s="185" t="s">
        <v>1163</v>
      </c>
      <c r="G748" s="186" t="s">
        <v>196</v>
      </c>
      <c r="H748" s="187">
        <v>1</v>
      </c>
      <c r="I748" s="188"/>
      <c r="J748" s="189">
        <f>ROUND(I748*H748,2)</f>
        <v>0</v>
      </c>
      <c r="K748" s="190"/>
      <c r="L748" s="191"/>
      <c r="M748" s="192" t="s">
        <v>1</v>
      </c>
      <c r="N748" s="193" t="s">
        <v>40</v>
      </c>
      <c r="P748" s="152">
        <f>O748*H748</f>
        <v>0</v>
      </c>
      <c r="Q748" s="152">
        <v>1E-4</v>
      </c>
      <c r="R748" s="152">
        <f>Q748*H748</f>
        <v>1E-4</v>
      </c>
      <c r="S748" s="152">
        <v>0</v>
      </c>
      <c r="T748" s="153">
        <f>S748*H748</f>
        <v>0</v>
      </c>
      <c r="AR748" s="154" t="s">
        <v>391</v>
      </c>
      <c r="AT748" s="154" t="s">
        <v>479</v>
      </c>
      <c r="AU748" s="154" t="s">
        <v>87</v>
      </c>
      <c r="AY748" s="16" t="s">
        <v>143</v>
      </c>
      <c r="BE748" s="155">
        <f>IF(N748="základná",J748,0)</f>
        <v>0</v>
      </c>
      <c r="BF748" s="155">
        <f>IF(N748="znížená",J748,0)</f>
        <v>0</v>
      </c>
      <c r="BG748" s="155">
        <f>IF(N748="zákl. prenesená",J748,0)</f>
        <v>0</v>
      </c>
      <c r="BH748" s="155">
        <f>IF(N748="zníž. prenesená",J748,0)</f>
        <v>0</v>
      </c>
      <c r="BI748" s="155">
        <f>IF(N748="nulová",J748,0)</f>
        <v>0</v>
      </c>
      <c r="BJ748" s="16" t="s">
        <v>87</v>
      </c>
      <c r="BK748" s="155">
        <f>ROUND(I748*H748,2)</f>
        <v>0</v>
      </c>
      <c r="BL748" s="16" t="s">
        <v>298</v>
      </c>
      <c r="BM748" s="154" t="s">
        <v>1164</v>
      </c>
    </row>
    <row r="749" spans="2:65" s="1" customFormat="1" ht="37.75" customHeight="1">
      <c r="B749" s="31"/>
      <c r="C749" s="183" t="s">
        <v>1165</v>
      </c>
      <c r="D749" s="183" t="s">
        <v>479</v>
      </c>
      <c r="E749" s="184" t="s">
        <v>1166</v>
      </c>
      <c r="F749" s="185" t="s">
        <v>1167</v>
      </c>
      <c r="G749" s="186" t="s">
        <v>558</v>
      </c>
      <c r="H749" s="187">
        <v>1</v>
      </c>
      <c r="I749" s="188"/>
      <c r="J749" s="189">
        <f>ROUND(I749*H749,2)</f>
        <v>0</v>
      </c>
      <c r="K749" s="190"/>
      <c r="L749" s="191"/>
      <c r="M749" s="192" t="s">
        <v>1</v>
      </c>
      <c r="N749" s="193" t="s">
        <v>40</v>
      </c>
      <c r="P749" s="152">
        <f>O749*H749</f>
        <v>0</v>
      </c>
      <c r="Q749" s="152">
        <v>1.14E-3</v>
      </c>
      <c r="R749" s="152">
        <f>Q749*H749</f>
        <v>1.14E-3</v>
      </c>
      <c r="S749" s="152">
        <v>0</v>
      </c>
      <c r="T749" s="153">
        <f>S749*H749</f>
        <v>0</v>
      </c>
      <c r="AR749" s="154" t="s">
        <v>391</v>
      </c>
      <c r="AT749" s="154" t="s">
        <v>479</v>
      </c>
      <c r="AU749" s="154" t="s">
        <v>87</v>
      </c>
      <c r="AY749" s="16" t="s">
        <v>143</v>
      </c>
      <c r="BE749" s="155">
        <f>IF(N749="základná",J749,0)</f>
        <v>0</v>
      </c>
      <c r="BF749" s="155">
        <f>IF(N749="znížená",J749,0)</f>
        <v>0</v>
      </c>
      <c r="BG749" s="155">
        <f>IF(N749="zákl. prenesená",J749,0)</f>
        <v>0</v>
      </c>
      <c r="BH749" s="155">
        <f>IF(N749="zníž. prenesená",J749,0)</f>
        <v>0</v>
      </c>
      <c r="BI749" s="155">
        <f>IF(N749="nulová",J749,0)</f>
        <v>0</v>
      </c>
      <c r="BJ749" s="16" t="s">
        <v>87</v>
      </c>
      <c r="BK749" s="155">
        <f>ROUND(I749*H749,2)</f>
        <v>0</v>
      </c>
      <c r="BL749" s="16" t="s">
        <v>298</v>
      </c>
      <c r="BM749" s="154" t="s">
        <v>1168</v>
      </c>
    </row>
    <row r="750" spans="2:65" s="1" customFormat="1" ht="24.25" customHeight="1">
      <c r="B750" s="31"/>
      <c r="C750" s="142" t="s">
        <v>1169</v>
      </c>
      <c r="D750" s="142" t="s">
        <v>145</v>
      </c>
      <c r="E750" s="143" t="s">
        <v>1170</v>
      </c>
      <c r="F750" s="144" t="s">
        <v>1171</v>
      </c>
      <c r="G750" s="145" t="s">
        <v>196</v>
      </c>
      <c r="H750" s="146">
        <v>13</v>
      </c>
      <c r="I750" s="147"/>
      <c r="J750" s="148">
        <f>ROUND(I750*H750,2)</f>
        <v>0</v>
      </c>
      <c r="K750" s="149"/>
      <c r="L750" s="31"/>
      <c r="M750" s="150" t="s">
        <v>1</v>
      </c>
      <c r="N750" s="151" t="s">
        <v>40</v>
      </c>
      <c r="P750" s="152">
        <f>O750*H750</f>
        <v>0</v>
      </c>
      <c r="Q750" s="152">
        <v>3.0400000000000002E-4</v>
      </c>
      <c r="R750" s="152">
        <f>Q750*H750</f>
        <v>3.9520000000000007E-3</v>
      </c>
      <c r="S750" s="152">
        <v>0</v>
      </c>
      <c r="T750" s="153">
        <f>S750*H750</f>
        <v>0</v>
      </c>
      <c r="AR750" s="154" t="s">
        <v>298</v>
      </c>
      <c r="AT750" s="154" t="s">
        <v>145</v>
      </c>
      <c r="AU750" s="154" t="s">
        <v>87</v>
      </c>
      <c r="AY750" s="16" t="s">
        <v>143</v>
      </c>
      <c r="BE750" s="155">
        <f>IF(N750="základná",J750,0)</f>
        <v>0</v>
      </c>
      <c r="BF750" s="155">
        <f>IF(N750="znížená",J750,0)</f>
        <v>0</v>
      </c>
      <c r="BG750" s="155">
        <f>IF(N750="zákl. prenesená",J750,0)</f>
        <v>0</v>
      </c>
      <c r="BH750" s="155">
        <f>IF(N750="zníž. prenesená",J750,0)</f>
        <v>0</v>
      </c>
      <c r="BI750" s="155">
        <f>IF(N750="nulová",J750,0)</f>
        <v>0</v>
      </c>
      <c r="BJ750" s="16" t="s">
        <v>87</v>
      </c>
      <c r="BK750" s="155">
        <f>ROUND(I750*H750,2)</f>
        <v>0</v>
      </c>
      <c r="BL750" s="16" t="s">
        <v>298</v>
      </c>
      <c r="BM750" s="154" t="s">
        <v>1172</v>
      </c>
    </row>
    <row r="751" spans="2:65" s="1" customFormat="1" ht="37.75" customHeight="1">
      <c r="B751" s="31"/>
      <c r="C751" s="183" t="s">
        <v>1173</v>
      </c>
      <c r="D751" s="183" t="s">
        <v>479</v>
      </c>
      <c r="E751" s="184" t="s">
        <v>1166</v>
      </c>
      <c r="F751" s="185" t="s">
        <v>1167</v>
      </c>
      <c r="G751" s="186" t="s">
        <v>558</v>
      </c>
      <c r="H751" s="187">
        <v>26</v>
      </c>
      <c r="I751" s="188"/>
      <c r="J751" s="189">
        <f>ROUND(I751*H751,2)</f>
        <v>0</v>
      </c>
      <c r="K751" s="190"/>
      <c r="L751" s="191"/>
      <c r="M751" s="192" t="s">
        <v>1</v>
      </c>
      <c r="N751" s="193" t="s">
        <v>40</v>
      </c>
      <c r="P751" s="152">
        <f>O751*H751</f>
        <v>0</v>
      </c>
      <c r="Q751" s="152">
        <v>1.14E-3</v>
      </c>
      <c r="R751" s="152">
        <f>Q751*H751</f>
        <v>2.964E-2</v>
      </c>
      <c r="S751" s="152">
        <v>0</v>
      </c>
      <c r="T751" s="153">
        <f>S751*H751</f>
        <v>0</v>
      </c>
      <c r="AR751" s="154" t="s">
        <v>391</v>
      </c>
      <c r="AT751" s="154" t="s">
        <v>479</v>
      </c>
      <c r="AU751" s="154" t="s">
        <v>87</v>
      </c>
      <c r="AY751" s="16" t="s">
        <v>143</v>
      </c>
      <c r="BE751" s="155">
        <f>IF(N751="základná",J751,0)</f>
        <v>0</v>
      </c>
      <c r="BF751" s="155">
        <f>IF(N751="znížená",J751,0)</f>
        <v>0</v>
      </c>
      <c r="BG751" s="155">
        <f>IF(N751="zákl. prenesená",J751,0)</f>
        <v>0</v>
      </c>
      <c r="BH751" s="155">
        <f>IF(N751="zníž. prenesená",J751,0)</f>
        <v>0</v>
      </c>
      <c r="BI751" s="155">
        <f>IF(N751="nulová",J751,0)</f>
        <v>0</v>
      </c>
      <c r="BJ751" s="16" t="s">
        <v>87</v>
      </c>
      <c r="BK751" s="155">
        <f>ROUND(I751*H751,2)</f>
        <v>0</v>
      </c>
      <c r="BL751" s="16" t="s">
        <v>298</v>
      </c>
      <c r="BM751" s="154" t="s">
        <v>1174</v>
      </c>
    </row>
    <row r="752" spans="2:65" s="13" customFormat="1" ht="12">
      <c r="B752" s="163"/>
      <c r="D752" s="157" t="s">
        <v>167</v>
      </c>
      <c r="F752" s="165" t="s">
        <v>1175</v>
      </c>
      <c r="H752" s="166">
        <v>26</v>
      </c>
      <c r="I752" s="167"/>
      <c r="L752" s="163"/>
      <c r="M752" s="168"/>
      <c r="T752" s="169"/>
      <c r="AT752" s="164" t="s">
        <v>167</v>
      </c>
      <c r="AU752" s="164" t="s">
        <v>87</v>
      </c>
      <c r="AV752" s="13" t="s">
        <v>87</v>
      </c>
      <c r="AW752" s="13" t="s">
        <v>4</v>
      </c>
      <c r="AX752" s="13" t="s">
        <v>81</v>
      </c>
      <c r="AY752" s="164" t="s">
        <v>143</v>
      </c>
    </row>
    <row r="753" spans="2:65" s="1" customFormat="1" ht="33" customHeight="1">
      <c r="B753" s="31"/>
      <c r="C753" s="183" t="s">
        <v>1176</v>
      </c>
      <c r="D753" s="183" t="s">
        <v>479</v>
      </c>
      <c r="E753" s="184" t="s">
        <v>1162</v>
      </c>
      <c r="F753" s="185" t="s">
        <v>1163</v>
      </c>
      <c r="G753" s="186" t="s">
        <v>196</v>
      </c>
      <c r="H753" s="187">
        <v>13</v>
      </c>
      <c r="I753" s="188"/>
      <c r="J753" s="189">
        <f>ROUND(I753*H753,2)</f>
        <v>0</v>
      </c>
      <c r="K753" s="190"/>
      <c r="L753" s="191"/>
      <c r="M753" s="192" t="s">
        <v>1</v>
      </c>
      <c r="N753" s="193" t="s">
        <v>40</v>
      </c>
      <c r="P753" s="152">
        <f>O753*H753</f>
        <v>0</v>
      </c>
      <c r="Q753" s="152">
        <v>1E-4</v>
      </c>
      <c r="R753" s="152">
        <f>Q753*H753</f>
        <v>1.3000000000000002E-3</v>
      </c>
      <c r="S753" s="152">
        <v>0</v>
      </c>
      <c r="T753" s="153">
        <f>S753*H753</f>
        <v>0</v>
      </c>
      <c r="AR753" s="154" t="s">
        <v>391</v>
      </c>
      <c r="AT753" s="154" t="s">
        <v>479</v>
      </c>
      <c r="AU753" s="154" t="s">
        <v>87</v>
      </c>
      <c r="AY753" s="16" t="s">
        <v>143</v>
      </c>
      <c r="BE753" s="155">
        <f>IF(N753="základná",J753,0)</f>
        <v>0</v>
      </c>
      <c r="BF753" s="155">
        <f>IF(N753="znížená",J753,0)</f>
        <v>0</v>
      </c>
      <c r="BG753" s="155">
        <f>IF(N753="zákl. prenesená",J753,0)</f>
        <v>0</v>
      </c>
      <c r="BH753" s="155">
        <f>IF(N753="zníž. prenesená",J753,0)</f>
        <v>0</v>
      </c>
      <c r="BI753" s="155">
        <f>IF(N753="nulová",J753,0)</f>
        <v>0</v>
      </c>
      <c r="BJ753" s="16" t="s">
        <v>87</v>
      </c>
      <c r="BK753" s="155">
        <f>ROUND(I753*H753,2)</f>
        <v>0</v>
      </c>
      <c r="BL753" s="16" t="s">
        <v>298</v>
      </c>
      <c r="BM753" s="154" t="s">
        <v>1177</v>
      </c>
    </row>
    <row r="754" spans="2:65" s="1" customFormat="1" ht="21.75" customHeight="1">
      <c r="B754" s="31"/>
      <c r="C754" s="142" t="s">
        <v>1178</v>
      </c>
      <c r="D754" s="142" t="s">
        <v>145</v>
      </c>
      <c r="E754" s="143" t="s">
        <v>1179</v>
      </c>
      <c r="F754" s="144" t="s">
        <v>1180</v>
      </c>
      <c r="G754" s="145" t="s">
        <v>196</v>
      </c>
      <c r="H754" s="146">
        <v>10</v>
      </c>
      <c r="I754" s="147"/>
      <c r="J754" s="148">
        <f>ROUND(I754*H754,2)</f>
        <v>0</v>
      </c>
      <c r="K754" s="149"/>
      <c r="L754" s="31"/>
      <c r="M754" s="150" t="s">
        <v>1</v>
      </c>
      <c r="N754" s="151" t="s">
        <v>40</v>
      </c>
      <c r="P754" s="152">
        <f>O754*H754</f>
        <v>0</v>
      </c>
      <c r="Q754" s="152">
        <v>4.5399999999999998E-4</v>
      </c>
      <c r="R754" s="152">
        <f>Q754*H754</f>
        <v>4.5399999999999998E-3</v>
      </c>
      <c r="S754" s="152">
        <v>0</v>
      </c>
      <c r="T754" s="153">
        <f>S754*H754</f>
        <v>0</v>
      </c>
      <c r="AR754" s="154" t="s">
        <v>298</v>
      </c>
      <c r="AT754" s="154" t="s">
        <v>145</v>
      </c>
      <c r="AU754" s="154" t="s">
        <v>87</v>
      </c>
      <c r="AY754" s="16" t="s">
        <v>143</v>
      </c>
      <c r="BE754" s="155">
        <f>IF(N754="základná",J754,0)</f>
        <v>0</v>
      </c>
      <c r="BF754" s="155">
        <f>IF(N754="znížená",J754,0)</f>
        <v>0</v>
      </c>
      <c r="BG754" s="155">
        <f>IF(N754="zákl. prenesená",J754,0)</f>
        <v>0</v>
      </c>
      <c r="BH754" s="155">
        <f>IF(N754="zníž. prenesená",J754,0)</f>
        <v>0</v>
      </c>
      <c r="BI754" s="155">
        <f>IF(N754="nulová",J754,0)</f>
        <v>0</v>
      </c>
      <c r="BJ754" s="16" t="s">
        <v>87</v>
      </c>
      <c r="BK754" s="155">
        <f>ROUND(I754*H754,2)</f>
        <v>0</v>
      </c>
      <c r="BL754" s="16" t="s">
        <v>298</v>
      </c>
      <c r="BM754" s="154" t="s">
        <v>1181</v>
      </c>
    </row>
    <row r="755" spans="2:65" s="1" customFormat="1" ht="44.25" customHeight="1">
      <c r="B755" s="31"/>
      <c r="C755" s="183" t="s">
        <v>1182</v>
      </c>
      <c r="D755" s="183" t="s">
        <v>479</v>
      </c>
      <c r="E755" s="184" t="s">
        <v>1183</v>
      </c>
      <c r="F755" s="185" t="s">
        <v>1184</v>
      </c>
      <c r="G755" s="186" t="s">
        <v>196</v>
      </c>
      <c r="H755" s="187">
        <v>9</v>
      </c>
      <c r="I755" s="188"/>
      <c r="J755" s="189">
        <f>ROUND(I755*H755,2)</f>
        <v>0</v>
      </c>
      <c r="K755" s="190"/>
      <c r="L755" s="191"/>
      <c r="M755" s="192" t="s">
        <v>1</v>
      </c>
      <c r="N755" s="193" t="s">
        <v>40</v>
      </c>
      <c r="P755" s="152">
        <f>O755*H755</f>
        <v>0</v>
      </c>
      <c r="Q755" s="152">
        <v>1.4999999999999999E-2</v>
      </c>
      <c r="R755" s="152">
        <f>Q755*H755</f>
        <v>0.13500000000000001</v>
      </c>
      <c r="S755" s="152">
        <v>0</v>
      </c>
      <c r="T755" s="153">
        <f>S755*H755</f>
        <v>0</v>
      </c>
      <c r="AR755" s="154" t="s">
        <v>391</v>
      </c>
      <c r="AT755" s="154" t="s">
        <v>479</v>
      </c>
      <c r="AU755" s="154" t="s">
        <v>87</v>
      </c>
      <c r="AY755" s="16" t="s">
        <v>143</v>
      </c>
      <c r="BE755" s="155">
        <f>IF(N755="základná",J755,0)</f>
        <v>0</v>
      </c>
      <c r="BF755" s="155">
        <f>IF(N755="znížená",J755,0)</f>
        <v>0</v>
      </c>
      <c r="BG755" s="155">
        <f>IF(N755="zákl. prenesená",J755,0)</f>
        <v>0</v>
      </c>
      <c r="BH755" s="155">
        <f>IF(N755="zníž. prenesená",J755,0)</f>
        <v>0</v>
      </c>
      <c r="BI755" s="155">
        <f>IF(N755="nulová",J755,0)</f>
        <v>0</v>
      </c>
      <c r="BJ755" s="16" t="s">
        <v>87</v>
      </c>
      <c r="BK755" s="155">
        <f>ROUND(I755*H755,2)</f>
        <v>0</v>
      </c>
      <c r="BL755" s="16" t="s">
        <v>298</v>
      </c>
      <c r="BM755" s="154" t="s">
        <v>1185</v>
      </c>
    </row>
    <row r="756" spans="2:65" s="1" customFormat="1" ht="44.25" customHeight="1">
      <c r="B756" s="31"/>
      <c r="C756" s="183" t="s">
        <v>1186</v>
      </c>
      <c r="D756" s="183" t="s">
        <v>479</v>
      </c>
      <c r="E756" s="184" t="s">
        <v>1187</v>
      </c>
      <c r="F756" s="185" t="s">
        <v>1188</v>
      </c>
      <c r="G756" s="186" t="s">
        <v>196</v>
      </c>
      <c r="H756" s="187">
        <v>1</v>
      </c>
      <c r="I756" s="188"/>
      <c r="J756" s="189">
        <f>ROUND(I756*H756,2)</f>
        <v>0</v>
      </c>
      <c r="K756" s="190"/>
      <c r="L756" s="191"/>
      <c r="M756" s="192" t="s">
        <v>1</v>
      </c>
      <c r="N756" s="193" t="s">
        <v>40</v>
      </c>
      <c r="P756" s="152">
        <f>O756*H756</f>
        <v>0</v>
      </c>
      <c r="Q756" s="152">
        <v>2.1000000000000001E-2</v>
      </c>
      <c r="R756" s="152">
        <f>Q756*H756</f>
        <v>2.1000000000000001E-2</v>
      </c>
      <c r="S756" s="152">
        <v>0</v>
      </c>
      <c r="T756" s="153">
        <f>S756*H756</f>
        <v>0</v>
      </c>
      <c r="AR756" s="154" t="s">
        <v>391</v>
      </c>
      <c r="AT756" s="154" t="s">
        <v>479</v>
      </c>
      <c r="AU756" s="154" t="s">
        <v>87</v>
      </c>
      <c r="AY756" s="16" t="s">
        <v>143</v>
      </c>
      <c r="BE756" s="155">
        <f>IF(N756="základná",J756,0)</f>
        <v>0</v>
      </c>
      <c r="BF756" s="155">
        <f>IF(N756="znížená",J756,0)</f>
        <v>0</v>
      </c>
      <c r="BG756" s="155">
        <f>IF(N756="zákl. prenesená",J756,0)</f>
        <v>0</v>
      </c>
      <c r="BH756" s="155">
        <f>IF(N756="zníž. prenesená",J756,0)</f>
        <v>0</v>
      </c>
      <c r="BI756" s="155">
        <f>IF(N756="nulová",J756,0)</f>
        <v>0</v>
      </c>
      <c r="BJ756" s="16" t="s">
        <v>87</v>
      </c>
      <c r="BK756" s="155">
        <f>ROUND(I756*H756,2)</f>
        <v>0</v>
      </c>
      <c r="BL756" s="16" t="s">
        <v>298</v>
      </c>
      <c r="BM756" s="154" t="s">
        <v>1189</v>
      </c>
    </row>
    <row r="757" spans="2:65" s="1" customFormat="1" ht="24.25" customHeight="1">
      <c r="B757" s="31"/>
      <c r="C757" s="142" t="s">
        <v>1190</v>
      </c>
      <c r="D757" s="142" t="s">
        <v>145</v>
      </c>
      <c r="E757" s="143" t="s">
        <v>1191</v>
      </c>
      <c r="F757" s="144" t="s">
        <v>1192</v>
      </c>
      <c r="G757" s="145" t="s">
        <v>216</v>
      </c>
      <c r="H757" s="177"/>
      <c r="I757" s="147"/>
      <c r="J757" s="148">
        <f>ROUND(I757*H757,2)</f>
        <v>0</v>
      </c>
      <c r="K757" s="149"/>
      <c r="L757" s="31"/>
      <c r="M757" s="150" t="s">
        <v>1</v>
      </c>
      <c r="N757" s="151" t="s">
        <v>40</v>
      </c>
      <c r="P757" s="152">
        <f>O757*H757</f>
        <v>0</v>
      </c>
      <c r="Q757" s="152">
        <v>0</v>
      </c>
      <c r="R757" s="152">
        <f>Q757*H757</f>
        <v>0</v>
      </c>
      <c r="S757" s="152">
        <v>0</v>
      </c>
      <c r="T757" s="153">
        <f>S757*H757</f>
        <v>0</v>
      </c>
      <c r="AR757" s="154" t="s">
        <v>298</v>
      </c>
      <c r="AT757" s="154" t="s">
        <v>145</v>
      </c>
      <c r="AU757" s="154" t="s">
        <v>87</v>
      </c>
      <c r="AY757" s="16" t="s">
        <v>143</v>
      </c>
      <c r="BE757" s="155">
        <f>IF(N757="základná",J757,0)</f>
        <v>0</v>
      </c>
      <c r="BF757" s="155">
        <f>IF(N757="znížená",J757,0)</f>
        <v>0</v>
      </c>
      <c r="BG757" s="155">
        <f>IF(N757="zákl. prenesená",J757,0)</f>
        <v>0</v>
      </c>
      <c r="BH757" s="155">
        <f>IF(N757="zníž. prenesená",J757,0)</f>
        <v>0</v>
      </c>
      <c r="BI757" s="155">
        <f>IF(N757="nulová",J757,0)</f>
        <v>0</v>
      </c>
      <c r="BJ757" s="16" t="s">
        <v>87</v>
      </c>
      <c r="BK757" s="155">
        <f>ROUND(I757*H757,2)</f>
        <v>0</v>
      </c>
      <c r="BL757" s="16" t="s">
        <v>298</v>
      </c>
      <c r="BM757" s="154" t="s">
        <v>1193</v>
      </c>
    </row>
    <row r="758" spans="2:65" s="11" customFormat="1" ht="22.75" customHeight="1">
      <c r="B758" s="130"/>
      <c r="D758" s="131" t="s">
        <v>73</v>
      </c>
      <c r="E758" s="140" t="s">
        <v>1194</v>
      </c>
      <c r="F758" s="140" t="s">
        <v>1195</v>
      </c>
      <c r="I758" s="133"/>
      <c r="J758" s="141">
        <f>BK758</f>
        <v>0</v>
      </c>
      <c r="L758" s="130"/>
      <c r="M758" s="135"/>
      <c r="P758" s="136">
        <f>SUM(P759:P784)</f>
        <v>0</v>
      </c>
      <c r="R758" s="136">
        <f>SUM(R759:R784)</f>
        <v>3.5848226999999997</v>
      </c>
      <c r="T758" s="137">
        <f>SUM(T759:T784)</f>
        <v>0</v>
      </c>
      <c r="AR758" s="131" t="s">
        <v>87</v>
      </c>
      <c r="AT758" s="138" t="s">
        <v>73</v>
      </c>
      <c r="AU758" s="138" t="s">
        <v>81</v>
      </c>
      <c r="AY758" s="131" t="s">
        <v>143</v>
      </c>
      <c r="BK758" s="139">
        <f>SUM(BK759:BK784)</f>
        <v>0</v>
      </c>
    </row>
    <row r="759" spans="2:65" s="1" customFormat="1" ht="24.25" customHeight="1">
      <c r="B759" s="31"/>
      <c r="C759" s="142" t="s">
        <v>1196</v>
      </c>
      <c r="D759" s="142" t="s">
        <v>145</v>
      </c>
      <c r="E759" s="143" t="s">
        <v>1197</v>
      </c>
      <c r="F759" s="144" t="s">
        <v>1198</v>
      </c>
      <c r="G759" s="145" t="s">
        <v>558</v>
      </c>
      <c r="H759" s="146">
        <v>8.6999999999999993</v>
      </c>
      <c r="I759" s="147"/>
      <c r="J759" s="148">
        <f>ROUND(I759*H759,2)</f>
        <v>0</v>
      </c>
      <c r="K759" s="149"/>
      <c r="L759" s="31"/>
      <c r="M759" s="150" t="s">
        <v>1</v>
      </c>
      <c r="N759" s="151" t="s">
        <v>40</v>
      </c>
      <c r="P759" s="152">
        <f>O759*H759</f>
        <v>0</v>
      </c>
      <c r="Q759" s="152">
        <v>1.7240000000000001E-3</v>
      </c>
      <c r="R759" s="152">
        <f>Q759*H759</f>
        <v>1.49988E-2</v>
      </c>
      <c r="S759" s="152">
        <v>0</v>
      </c>
      <c r="T759" s="153">
        <f>S759*H759</f>
        <v>0</v>
      </c>
      <c r="AR759" s="154" t="s">
        <v>298</v>
      </c>
      <c r="AT759" s="154" t="s">
        <v>145</v>
      </c>
      <c r="AU759" s="154" t="s">
        <v>87</v>
      </c>
      <c r="AY759" s="16" t="s">
        <v>143</v>
      </c>
      <c r="BE759" s="155">
        <f>IF(N759="základná",J759,0)</f>
        <v>0</v>
      </c>
      <c r="BF759" s="155">
        <f>IF(N759="znížená",J759,0)</f>
        <v>0</v>
      </c>
      <c r="BG759" s="155">
        <f>IF(N759="zákl. prenesená",J759,0)</f>
        <v>0</v>
      </c>
      <c r="BH759" s="155">
        <f>IF(N759="zníž. prenesená",J759,0)</f>
        <v>0</v>
      </c>
      <c r="BI759" s="155">
        <f>IF(N759="nulová",J759,0)</f>
        <v>0</v>
      </c>
      <c r="BJ759" s="16" t="s">
        <v>87</v>
      </c>
      <c r="BK759" s="155">
        <f>ROUND(I759*H759,2)</f>
        <v>0</v>
      </c>
      <c r="BL759" s="16" t="s">
        <v>298</v>
      </c>
      <c r="BM759" s="154" t="s">
        <v>1199</v>
      </c>
    </row>
    <row r="760" spans="2:65" s="1" customFormat="1" ht="37.75" customHeight="1">
      <c r="B760" s="31"/>
      <c r="C760" s="183" t="s">
        <v>1200</v>
      </c>
      <c r="D760" s="183" t="s">
        <v>479</v>
      </c>
      <c r="E760" s="184" t="s">
        <v>1201</v>
      </c>
      <c r="F760" s="185" t="s">
        <v>1202</v>
      </c>
      <c r="G760" s="186" t="s">
        <v>558</v>
      </c>
      <c r="H760" s="187">
        <v>8.6999999999999993</v>
      </c>
      <c r="I760" s="188"/>
      <c r="J760" s="189">
        <f>ROUND(I760*H760,2)</f>
        <v>0</v>
      </c>
      <c r="K760" s="190"/>
      <c r="L760" s="191"/>
      <c r="M760" s="192" t="s">
        <v>1</v>
      </c>
      <c r="N760" s="193" t="s">
        <v>40</v>
      </c>
      <c r="P760" s="152">
        <f>O760*H760</f>
        <v>0</v>
      </c>
      <c r="Q760" s="152">
        <v>8.0000000000000002E-3</v>
      </c>
      <c r="R760" s="152">
        <f>Q760*H760</f>
        <v>6.9599999999999995E-2</v>
      </c>
      <c r="S760" s="152">
        <v>0</v>
      </c>
      <c r="T760" s="153">
        <f>S760*H760</f>
        <v>0</v>
      </c>
      <c r="AR760" s="154" t="s">
        <v>391</v>
      </c>
      <c r="AT760" s="154" t="s">
        <v>479</v>
      </c>
      <c r="AU760" s="154" t="s">
        <v>87</v>
      </c>
      <c r="AY760" s="16" t="s">
        <v>143</v>
      </c>
      <c r="BE760" s="155">
        <f>IF(N760="základná",J760,0)</f>
        <v>0</v>
      </c>
      <c r="BF760" s="155">
        <f>IF(N760="znížená",J760,0)</f>
        <v>0</v>
      </c>
      <c r="BG760" s="155">
        <f>IF(N760="zákl. prenesená",J760,0)</f>
        <v>0</v>
      </c>
      <c r="BH760" s="155">
        <f>IF(N760="zníž. prenesená",J760,0)</f>
        <v>0</v>
      </c>
      <c r="BI760" s="155">
        <f>IF(N760="nulová",J760,0)</f>
        <v>0</v>
      </c>
      <c r="BJ760" s="16" t="s">
        <v>87</v>
      </c>
      <c r="BK760" s="155">
        <f>ROUND(I760*H760,2)</f>
        <v>0</v>
      </c>
      <c r="BL760" s="16" t="s">
        <v>298</v>
      </c>
      <c r="BM760" s="154" t="s">
        <v>1203</v>
      </c>
    </row>
    <row r="761" spans="2:65" s="1" customFormat="1" ht="24.25" customHeight="1">
      <c r="B761" s="31"/>
      <c r="C761" s="142" t="s">
        <v>1204</v>
      </c>
      <c r="D761" s="142" t="s">
        <v>145</v>
      </c>
      <c r="E761" s="143" t="s">
        <v>1205</v>
      </c>
      <c r="F761" s="144" t="s">
        <v>1206</v>
      </c>
      <c r="G761" s="145" t="s">
        <v>558</v>
      </c>
      <c r="H761" s="146">
        <v>4</v>
      </c>
      <c r="I761" s="147"/>
      <c r="J761" s="148">
        <f>ROUND(I761*H761,2)</f>
        <v>0</v>
      </c>
      <c r="K761" s="149"/>
      <c r="L761" s="31"/>
      <c r="M761" s="150" t="s">
        <v>1</v>
      </c>
      <c r="N761" s="151" t="s">
        <v>40</v>
      </c>
      <c r="P761" s="152">
        <f>O761*H761</f>
        <v>0</v>
      </c>
      <c r="Q761" s="152">
        <v>1.72E-3</v>
      </c>
      <c r="R761" s="152">
        <f>Q761*H761</f>
        <v>6.8799999999999998E-3</v>
      </c>
      <c r="S761" s="152">
        <v>0</v>
      </c>
      <c r="T761" s="153">
        <f>S761*H761</f>
        <v>0</v>
      </c>
      <c r="AR761" s="154" t="s">
        <v>298</v>
      </c>
      <c r="AT761" s="154" t="s">
        <v>145</v>
      </c>
      <c r="AU761" s="154" t="s">
        <v>87</v>
      </c>
      <c r="AY761" s="16" t="s">
        <v>143</v>
      </c>
      <c r="BE761" s="155">
        <f>IF(N761="základná",J761,0)</f>
        <v>0</v>
      </c>
      <c r="BF761" s="155">
        <f>IF(N761="znížená",J761,0)</f>
        <v>0</v>
      </c>
      <c r="BG761" s="155">
        <f>IF(N761="zákl. prenesená",J761,0)</f>
        <v>0</v>
      </c>
      <c r="BH761" s="155">
        <f>IF(N761="zníž. prenesená",J761,0)</f>
        <v>0</v>
      </c>
      <c r="BI761" s="155">
        <f>IF(N761="nulová",J761,0)</f>
        <v>0</v>
      </c>
      <c r="BJ761" s="16" t="s">
        <v>87</v>
      </c>
      <c r="BK761" s="155">
        <f>ROUND(I761*H761,2)</f>
        <v>0</v>
      </c>
      <c r="BL761" s="16" t="s">
        <v>298</v>
      </c>
      <c r="BM761" s="154" t="s">
        <v>1207</v>
      </c>
    </row>
    <row r="762" spans="2:65" s="12" customFormat="1" ht="12">
      <c r="B762" s="156"/>
      <c r="D762" s="157" t="s">
        <v>167</v>
      </c>
      <c r="E762" s="158" t="s">
        <v>1</v>
      </c>
      <c r="F762" s="159" t="s">
        <v>168</v>
      </c>
      <c r="H762" s="158" t="s">
        <v>1</v>
      </c>
      <c r="I762" s="160"/>
      <c r="L762" s="156"/>
      <c r="M762" s="161"/>
      <c r="T762" s="162"/>
      <c r="AT762" s="158" t="s">
        <v>167</v>
      </c>
      <c r="AU762" s="158" t="s">
        <v>87</v>
      </c>
      <c r="AV762" s="12" t="s">
        <v>81</v>
      </c>
      <c r="AW762" s="12" t="s">
        <v>30</v>
      </c>
      <c r="AX762" s="12" t="s">
        <v>74</v>
      </c>
      <c r="AY762" s="158" t="s">
        <v>143</v>
      </c>
    </row>
    <row r="763" spans="2:65" s="13" customFormat="1" ht="12">
      <c r="B763" s="163"/>
      <c r="D763" s="157" t="s">
        <v>167</v>
      </c>
      <c r="E763" s="164" t="s">
        <v>1</v>
      </c>
      <c r="F763" s="165" t="s">
        <v>1208</v>
      </c>
      <c r="H763" s="166">
        <v>4</v>
      </c>
      <c r="I763" s="167"/>
      <c r="L763" s="163"/>
      <c r="M763" s="168"/>
      <c r="T763" s="169"/>
      <c r="AT763" s="164" t="s">
        <v>167</v>
      </c>
      <c r="AU763" s="164" t="s">
        <v>87</v>
      </c>
      <c r="AV763" s="13" t="s">
        <v>87</v>
      </c>
      <c r="AW763" s="13" t="s">
        <v>30</v>
      </c>
      <c r="AX763" s="13" t="s">
        <v>74</v>
      </c>
      <c r="AY763" s="164" t="s">
        <v>143</v>
      </c>
    </row>
    <row r="764" spans="2:65" s="14" customFormat="1" ht="12">
      <c r="B764" s="170"/>
      <c r="D764" s="157" t="s">
        <v>167</v>
      </c>
      <c r="E764" s="171" t="s">
        <v>1</v>
      </c>
      <c r="F764" s="172" t="s">
        <v>170</v>
      </c>
      <c r="H764" s="173">
        <v>4</v>
      </c>
      <c r="I764" s="174"/>
      <c r="L764" s="170"/>
      <c r="M764" s="175"/>
      <c r="T764" s="176"/>
      <c r="AT764" s="171" t="s">
        <v>167</v>
      </c>
      <c r="AU764" s="171" t="s">
        <v>87</v>
      </c>
      <c r="AV764" s="14" t="s">
        <v>149</v>
      </c>
      <c r="AW764" s="14" t="s">
        <v>30</v>
      </c>
      <c r="AX764" s="14" t="s">
        <v>81</v>
      </c>
      <c r="AY764" s="171" t="s">
        <v>143</v>
      </c>
    </row>
    <row r="765" spans="2:65" s="1" customFormat="1" ht="37.75" customHeight="1">
      <c r="B765" s="31"/>
      <c r="C765" s="183" t="s">
        <v>1209</v>
      </c>
      <c r="D765" s="183" t="s">
        <v>479</v>
      </c>
      <c r="E765" s="184" t="s">
        <v>1210</v>
      </c>
      <c r="F765" s="185" t="s">
        <v>1211</v>
      </c>
      <c r="G765" s="186" t="s">
        <v>558</v>
      </c>
      <c r="H765" s="187">
        <v>4</v>
      </c>
      <c r="I765" s="188"/>
      <c r="J765" s="189">
        <f>ROUND(I765*H765,2)</f>
        <v>0</v>
      </c>
      <c r="K765" s="190"/>
      <c r="L765" s="191"/>
      <c r="M765" s="192" t="s">
        <v>1</v>
      </c>
      <c r="N765" s="193" t="s">
        <v>40</v>
      </c>
      <c r="P765" s="152">
        <f>O765*H765</f>
        <v>0</v>
      </c>
      <c r="Q765" s="152">
        <v>1.2E-2</v>
      </c>
      <c r="R765" s="152">
        <f>Q765*H765</f>
        <v>4.8000000000000001E-2</v>
      </c>
      <c r="S765" s="152">
        <v>0</v>
      </c>
      <c r="T765" s="153">
        <f>S765*H765</f>
        <v>0</v>
      </c>
      <c r="AR765" s="154" t="s">
        <v>391</v>
      </c>
      <c r="AT765" s="154" t="s">
        <v>479</v>
      </c>
      <c r="AU765" s="154" t="s">
        <v>87</v>
      </c>
      <c r="AY765" s="16" t="s">
        <v>143</v>
      </c>
      <c r="BE765" s="155">
        <f>IF(N765="základná",J765,0)</f>
        <v>0</v>
      </c>
      <c r="BF765" s="155">
        <f>IF(N765="znížená",J765,0)</f>
        <v>0</v>
      </c>
      <c r="BG765" s="155">
        <f>IF(N765="zákl. prenesená",J765,0)</f>
        <v>0</v>
      </c>
      <c r="BH765" s="155">
        <f>IF(N765="zníž. prenesená",J765,0)</f>
        <v>0</v>
      </c>
      <c r="BI765" s="155">
        <f>IF(N765="nulová",J765,0)</f>
        <v>0</v>
      </c>
      <c r="BJ765" s="16" t="s">
        <v>87</v>
      </c>
      <c r="BK765" s="155">
        <f>ROUND(I765*H765,2)</f>
        <v>0</v>
      </c>
      <c r="BL765" s="16" t="s">
        <v>298</v>
      </c>
      <c r="BM765" s="154" t="s">
        <v>1212</v>
      </c>
    </row>
    <row r="766" spans="2:65" s="1" customFormat="1" ht="24.25" customHeight="1">
      <c r="B766" s="31"/>
      <c r="C766" s="142" t="s">
        <v>1213</v>
      </c>
      <c r="D766" s="142" t="s">
        <v>145</v>
      </c>
      <c r="E766" s="143" t="s">
        <v>1214</v>
      </c>
      <c r="F766" s="144" t="s">
        <v>1215</v>
      </c>
      <c r="G766" s="145" t="s">
        <v>756</v>
      </c>
      <c r="H766" s="146">
        <v>3202.7379999999998</v>
      </c>
      <c r="I766" s="147"/>
      <c r="J766" s="148">
        <f>ROUND(I766*H766,2)</f>
        <v>0</v>
      </c>
      <c r="K766" s="149"/>
      <c r="L766" s="31"/>
      <c r="M766" s="150" t="s">
        <v>1</v>
      </c>
      <c r="N766" s="151" t="s">
        <v>40</v>
      </c>
      <c r="P766" s="152">
        <f>O766*H766</f>
        <v>0</v>
      </c>
      <c r="Q766" s="152">
        <v>5.0000000000000002E-5</v>
      </c>
      <c r="R766" s="152">
        <f>Q766*H766</f>
        <v>0.1601369</v>
      </c>
      <c r="S766" s="152">
        <v>0</v>
      </c>
      <c r="T766" s="153">
        <f>S766*H766</f>
        <v>0</v>
      </c>
      <c r="AR766" s="154" t="s">
        <v>298</v>
      </c>
      <c r="AT766" s="154" t="s">
        <v>145</v>
      </c>
      <c r="AU766" s="154" t="s">
        <v>87</v>
      </c>
      <c r="AY766" s="16" t="s">
        <v>143</v>
      </c>
      <c r="BE766" s="155">
        <f>IF(N766="základná",J766,0)</f>
        <v>0</v>
      </c>
      <c r="BF766" s="155">
        <f>IF(N766="znížená",J766,0)</f>
        <v>0</v>
      </c>
      <c r="BG766" s="155">
        <f>IF(N766="zákl. prenesená",J766,0)</f>
        <v>0</v>
      </c>
      <c r="BH766" s="155">
        <f>IF(N766="zníž. prenesená",J766,0)</f>
        <v>0</v>
      </c>
      <c r="BI766" s="155">
        <f>IF(N766="nulová",J766,0)</f>
        <v>0</v>
      </c>
      <c r="BJ766" s="16" t="s">
        <v>87</v>
      </c>
      <c r="BK766" s="155">
        <f>ROUND(I766*H766,2)</f>
        <v>0</v>
      </c>
      <c r="BL766" s="16" t="s">
        <v>298</v>
      </c>
      <c r="BM766" s="154" t="s">
        <v>1216</v>
      </c>
    </row>
    <row r="767" spans="2:65" s="12" customFormat="1" ht="12">
      <c r="B767" s="156"/>
      <c r="D767" s="157" t="s">
        <v>167</v>
      </c>
      <c r="E767" s="158" t="s">
        <v>1</v>
      </c>
      <c r="F767" s="159" t="s">
        <v>1217</v>
      </c>
      <c r="H767" s="158" t="s">
        <v>1</v>
      </c>
      <c r="I767" s="160"/>
      <c r="L767" s="156"/>
      <c r="M767" s="161"/>
      <c r="T767" s="162"/>
      <c r="AT767" s="158" t="s">
        <v>167</v>
      </c>
      <c r="AU767" s="158" t="s">
        <v>87</v>
      </c>
      <c r="AV767" s="12" t="s">
        <v>81</v>
      </c>
      <c r="AW767" s="12" t="s">
        <v>30</v>
      </c>
      <c r="AX767" s="12" t="s">
        <v>74</v>
      </c>
      <c r="AY767" s="158" t="s">
        <v>143</v>
      </c>
    </row>
    <row r="768" spans="2:65" s="13" customFormat="1" ht="12">
      <c r="B768" s="163"/>
      <c r="D768" s="157" t="s">
        <v>167</v>
      </c>
      <c r="E768" s="164" t="s">
        <v>1</v>
      </c>
      <c r="F768" s="165" t="s">
        <v>1218</v>
      </c>
      <c r="H768" s="166">
        <v>357.96</v>
      </c>
      <c r="I768" s="167"/>
      <c r="L768" s="163"/>
      <c r="M768" s="168"/>
      <c r="T768" s="169"/>
      <c r="AT768" s="164" t="s">
        <v>167</v>
      </c>
      <c r="AU768" s="164" t="s">
        <v>87</v>
      </c>
      <c r="AV768" s="13" t="s">
        <v>87</v>
      </c>
      <c r="AW768" s="13" t="s">
        <v>30</v>
      </c>
      <c r="AX768" s="13" t="s">
        <v>74</v>
      </c>
      <c r="AY768" s="164" t="s">
        <v>143</v>
      </c>
    </row>
    <row r="769" spans="2:65" s="12" customFormat="1" ht="12">
      <c r="B769" s="156"/>
      <c r="D769" s="157" t="s">
        <v>167</v>
      </c>
      <c r="E769" s="158" t="s">
        <v>1</v>
      </c>
      <c r="F769" s="159" t="s">
        <v>1219</v>
      </c>
      <c r="H769" s="158" t="s">
        <v>1</v>
      </c>
      <c r="I769" s="160"/>
      <c r="L769" s="156"/>
      <c r="M769" s="161"/>
      <c r="T769" s="162"/>
      <c r="AT769" s="158" t="s">
        <v>167</v>
      </c>
      <c r="AU769" s="158" t="s">
        <v>87</v>
      </c>
      <c r="AV769" s="12" t="s">
        <v>81</v>
      </c>
      <c r="AW769" s="12" t="s">
        <v>30</v>
      </c>
      <c r="AX769" s="12" t="s">
        <v>74</v>
      </c>
      <c r="AY769" s="158" t="s">
        <v>143</v>
      </c>
    </row>
    <row r="770" spans="2:65" s="13" customFormat="1" ht="12">
      <c r="B770" s="163"/>
      <c r="D770" s="157" t="s">
        <v>167</v>
      </c>
      <c r="E770" s="164" t="s">
        <v>1</v>
      </c>
      <c r="F770" s="165" t="s">
        <v>1220</v>
      </c>
      <c r="H770" s="166">
        <v>2738.1120000000001</v>
      </c>
      <c r="I770" s="167"/>
      <c r="L770" s="163"/>
      <c r="M770" s="168"/>
      <c r="T770" s="169"/>
      <c r="AT770" s="164" t="s">
        <v>167</v>
      </c>
      <c r="AU770" s="164" t="s">
        <v>87</v>
      </c>
      <c r="AV770" s="13" t="s">
        <v>87</v>
      </c>
      <c r="AW770" s="13" t="s">
        <v>30</v>
      </c>
      <c r="AX770" s="13" t="s">
        <v>74</v>
      </c>
      <c r="AY770" s="164" t="s">
        <v>143</v>
      </c>
    </row>
    <row r="771" spans="2:65" s="12" customFormat="1" ht="12">
      <c r="B771" s="156"/>
      <c r="D771" s="157" t="s">
        <v>167</v>
      </c>
      <c r="E771" s="158" t="s">
        <v>1</v>
      </c>
      <c r="F771" s="159" t="s">
        <v>1221</v>
      </c>
      <c r="H771" s="158" t="s">
        <v>1</v>
      </c>
      <c r="I771" s="160"/>
      <c r="L771" s="156"/>
      <c r="M771" s="161"/>
      <c r="T771" s="162"/>
      <c r="AT771" s="158" t="s">
        <v>167</v>
      </c>
      <c r="AU771" s="158" t="s">
        <v>87</v>
      </c>
      <c r="AV771" s="12" t="s">
        <v>81</v>
      </c>
      <c r="AW771" s="12" t="s">
        <v>30</v>
      </c>
      <c r="AX771" s="12" t="s">
        <v>74</v>
      </c>
      <c r="AY771" s="158" t="s">
        <v>143</v>
      </c>
    </row>
    <row r="772" spans="2:65" s="13" customFormat="1" ht="12">
      <c r="B772" s="163"/>
      <c r="D772" s="157" t="s">
        <v>167</v>
      </c>
      <c r="E772" s="164" t="s">
        <v>1</v>
      </c>
      <c r="F772" s="165" t="s">
        <v>1222</v>
      </c>
      <c r="H772" s="166">
        <v>106.666</v>
      </c>
      <c r="I772" s="167"/>
      <c r="L772" s="163"/>
      <c r="M772" s="168"/>
      <c r="T772" s="169"/>
      <c r="AT772" s="164" t="s">
        <v>167</v>
      </c>
      <c r="AU772" s="164" t="s">
        <v>87</v>
      </c>
      <c r="AV772" s="13" t="s">
        <v>87</v>
      </c>
      <c r="AW772" s="13" t="s">
        <v>30</v>
      </c>
      <c r="AX772" s="13" t="s">
        <v>74</v>
      </c>
      <c r="AY772" s="164" t="s">
        <v>143</v>
      </c>
    </row>
    <row r="773" spans="2:65" s="14" customFormat="1" ht="12">
      <c r="B773" s="170"/>
      <c r="D773" s="157" t="s">
        <v>167</v>
      </c>
      <c r="E773" s="171" t="s">
        <v>1</v>
      </c>
      <c r="F773" s="172" t="s">
        <v>170</v>
      </c>
      <c r="H773" s="173">
        <v>3202.7380000000003</v>
      </c>
      <c r="I773" s="174"/>
      <c r="L773" s="170"/>
      <c r="M773" s="175"/>
      <c r="T773" s="176"/>
      <c r="AT773" s="171" t="s">
        <v>167</v>
      </c>
      <c r="AU773" s="171" t="s">
        <v>87</v>
      </c>
      <c r="AV773" s="14" t="s">
        <v>149</v>
      </c>
      <c r="AW773" s="14" t="s">
        <v>30</v>
      </c>
      <c r="AX773" s="14" t="s">
        <v>81</v>
      </c>
      <c r="AY773" s="171" t="s">
        <v>143</v>
      </c>
    </row>
    <row r="774" spans="2:65" s="1" customFormat="1" ht="21.75" customHeight="1">
      <c r="B774" s="31"/>
      <c r="C774" s="183" t="s">
        <v>1223</v>
      </c>
      <c r="D774" s="183" t="s">
        <v>479</v>
      </c>
      <c r="E774" s="184" t="s">
        <v>1224</v>
      </c>
      <c r="F774" s="185" t="s">
        <v>1225</v>
      </c>
      <c r="G774" s="186" t="s">
        <v>558</v>
      </c>
      <c r="H774" s="187">
        <v>32.909999999999997</v>
      </c>
      <c r="I774" s="188"/>
      <c r="J774" s="189">
        <f>ROUND(I774*H774,2)</f>
        <v>0</v>
      </c>
      <c r="K774" s="190"/>
      <c r="L774" s="191"/>
      <c r="M774" s="192" t="s">
        <v>1</v>
      </c>
      <c r="N774" s="193" t="s">
        <v>40</v>
      </c>
      <c r="P774" s="152">
        <f>O774*H774</f>
        <v>0</v>
      </c>
      <c r="Q774" s="152">
        <v>8.5000000000000006E-2</v>
      </c>
      <c r="R774" s="152">
        <f>Q774*H774</f>
        <v>2.7973499999999998</v>
      </c>
      <c r="S774" s="152">
        <v>0</v>
      </c>
      <c r="T774" s="153">
        <f>S774*H774</f>
        <v>0</v>
      </c>
      <c r="AR774" s="154" t="s">
        <v>391</v>
      </c>
      <c r="AT774" s="154" t="s">
        <v>479</v>
      </c>
      <c r="AU774" s="154" t="s">
        <v>87</v>
      </c>
      <c r="AY774" s="16" t="s">
        <v>143</v>
      </c>
      <c r="BE774" s="155">
        <f>IF(N774="základná",J774,0)</f>
        <v>0</v>
      </c>
      <c r="BF774" s="155">
        <f>IF(N774="znížená",J774,0)</f>
        <v>0</v>
      </c>
      <c r="BG774" s="155">
        <f>IF(N774="zákl. prenesená",J774,0)</f>
        <v>0</v>
      </c>
      <c r="BH774" s="155">
        <f>IF(N774="zníž. prenesená",J774,0)</f>
        <v>0</v>
      </c>
      <c r="BI774" s="155">
        <f>IF(N774="nulová",J774,0)</f>
        <v>0</v>
      </c>
      <c r="BJ774" s="16" t="s">
        <v>87</v>
      </c>
      <c r="BK774" s="155">
        <f>ROUND(I774*H774,2)</f>
        <v>0</v>
      </c>
      <c r="BL774" s="16" t="s">
        <v>298</v>
      </c>
      <c r="BM774" s="154" t="s">
        <v>1226</v>
      </c>
    </row>
    <row r="775" spans="2:65" s="13" customFormat="1" ht="12">
      <c r="B775" s="163"/>
      <c r="D775" s="157" t="s">
        <v>167</v>
      </c>
      <c r="F775" s="165" t="s">
        <v>1227</v>
      </c>
      <c r="H775" s="166">
        <v>32.909999999999997</v>
      </c>
      <c r="I775" s="167"/>
      <c r="L775" s="163"/>
      <c r="M775" s="168"/>
      <c r="T775" s="169"/>
      <c r="AT775" s="164" t="s">
        <v>167</v>
      </c>
      <c r="AU775" s="164" t="s">
        <v>87</v>
      </c>
      <c r="AV775" s="13" t="s">
        <v>87</v>
      </c>
      <c r="AW775" s="13" t="s">
        <v>4</v>
      </c>
      <c r="AX775" s="13" t="s">
        <v>81</v>
      </c>
      <c r="AY775" s="164" t="s">
        <v>143</v>
      </c>
    </row>
    <row r="776" spans="2:65" s="1" customFormat="1" ht="24.25" customHeight="1">
      <c r="B776" s="31"/>
      <c r="C776" s="183" t="s">
        <v>1228</v>
      </c>
      <c r="D776" s="183" t="s">
        <v>479</v>
      </c>
      <c r="E776" s="184" t="s">
        <v>1229</v>
      </c>
      <c r="F776" s="185" t="s">
        <v>1230</v>
      </c>
      <c r="G776" s="186" t="s">
        <v>756</v>
      </c>
      <c r="H776" s="187">
        <v>111.999</v>
      </c>
      <c r="I776" s="188"/>
      <c r="J776" s="189">
        <f>ROUND(I776*H776,2)</f>
        <v>0</v>
      </c>
      <c r="K776" s="190"/>
      <c r="L776" s="191"/>
      <c r="M776" s="192" t="s">
        <v>1</v>
      </c>
      <c r="N776" s="193" t="s">
        <v>40</v>
      </c>
      <c r="P776" s="152">
        <f>O776*H776</f>
        <v>0</v>
      </c>
      <c r="Q776" s="152">
        <v>1E-3</v>
      </c>
      <c r="R776" s="152">
        <f>Q776*H776</f>
        <v>0.111999</v>
      </c>
      <c r="S776" s="152">
        <v>0</v>
      </c>
      <c r="T776" s="153">
        <f>S776*H776</f>
        <v>0</v>
      </c>
      <c r="AR776" s="154" t="s">
        <v>391</v>
      </c>
      <c r="AT776" s="154" t="s">
        <v>479</v>
      </c>
      <c r="AU776" s="154" t="s">
        <v>87</v>
      </c>
      <c r="AY776" s="16" t="s">
        <v>143</v>
      </c>
      <c r="BE776" s="155">
        <f>IF(N776="základná",J776,0)</f>
        <v>0</v>
      </c>
      <c r="BF776" s="155">
        <f>IF(N776="znížená",J776,0)</f>
        <v>0</v>
      </c>
      <c r="BG776" s="155">
        <f>IF(N776="zákl. prenesená",J776,0)</f>
        <v>0</v>
      </c>
      <c r="BH776" s="155">
        <f>IF(N776="zníž. prenesená",J776,0)</f>
        <v>0</v>
      </c>
      <c r="BI776" s="155">
        <f>IF(N776="nulová",J776,0)</f>
        <v>0</v>
      </c>
      <c r="BJ776" s="16" t="s">
        <v>87</v>
      </c>
      <c r="BK776" s="155">
        <f>ROUND(I776*H776,2)</f>
        <v>0</v>
      </c>
      <c r="BL776" s="16" t="s">
        <v>298</v>
      </c>
      <c r="BM776" s="154" t="s">
        <v>1231</v>
      </c>
    </row>
    <row r="777" spans="2:65" s="12" customFormat="1" ht="12">
      <c r="B777" s="156"/>
      <c r="D777" s="157" t="s">
        <v>167</v>
      </c>
      <c r="E777" s="158" t="s">
        <v>1</v>
      </c>
      <c r="F777" s="159" t="s">
        <v>1221</v>
      </c>
      <c r="H777" s="158" t="s">
        <v>1</v>
      </c>
      <c r="I777" s="160"/>
      <c r="L777" s="156"/>
      <c r="M777" s="161"/>
      <c r="T777" s="162"/>
      <c r="AT777" s="158" t="s">
        <v>167</v>
      </c>
      <c r="AU777" s="158" t="s">
        <v>87</v>
      </c>
      <c r="AV777" s="12" t="s">
        <v>81</v>
      </c>
      <c r="AW777" s="12" t="s">
        <v>30</v>
      </c>
      <c r="AX777" s="12" t="s">
        <v>74</v>
      </c>
      <c r="AY777" s="158" t="s">
        <v>143</v>
      </c>
    </row>
    <row r="778" spans="2:65" s="13" customFormat="1" ht="12">
      <c r="B778" s="163"/>
      <c r="D778" s="157" t="s">
        <v>167</v>
      </c>
      <c r="E778" s="164" t="s">
        <v>1</v>
      </c>
      <c r="F778" s="165" t="s">
        <v>1232</v>
      </c>
      <c r="H778" s="166">
        <v>111.999</v>
      </c>
      <c r="I778" s="167"/>
      <c r="L778" s="163"/>
      <c r="M778" s="168"/>
      <c r="T778" s="169"/>
      <c r="AT778" s="164" t="s">
        <v>167</v>
      </c>
      <c r="AU778" s="164" t="s">
        <v>87</v>
      </c>
      <c r="AV778" s="13" t="s">
        <v>87</v>
      </c>
      <c r="AW778" s="13" t="s">
        <v>30</v>
      </c>
      <c r="AX778" s="13" t="s">
        <v>74</v>
      </c>
      <c r="AY778" s="164" t="s">
        <v>143</v>
      </c>
    </row>
    <row r="779" spans="2:65" s="14" customFormat="1" ht="12">
      <c r="B779" s="170"/>
      <c r="D779" s="157" t="s">
        <v>167</v>
      </c>
      <c r="E779" s="171" t="s">
        <v>1</v>
      </c>
      <c r="F779" s="172" t="s">
        <v>170</v>
      </c>
      <c r="H779" s="173">
        <v>111.999</v>
      </c>
      <c r="I779" s="174"/>
      <c r="L779" s="170"/>
      <c r="M779" s="175"/>
      <c r="T779" s="176"/>
      <c r="AT779" s="171" t="s">
        <v>167</v>
      </c>
      <c r="AU779" s="171" t="s">
        <v>87</v>
      </c>
      <c r="AV779" s="14" t="s">
        <v>149</v>
      </c>
      <c r="AW779" s="14" t="s">
        <v>30</v>
      </c>
      <c r="AX779" s="14" t="s">
        <v>81</v>
      </c>
      <c r="AY779" s="171" t="s">
        <v>143</v>
      </c>
    </row>
    <row r="780" spans="2:65" s="1" customFormat="1" ht="21.75" customHeight="1">
      <c r="B780" s="31"/>
      <c r="C780" s="183" t="s">
        <v>1233</v>
      </c>
      <c r="D780" s="183" t="s">
        <v>479</v>
      </c>
      <c r="E780" s="184" t="s">
        <v>1234</v>
      </c>
      <c r="F780" s="185" t="s">
        <v>1235</v>
      </c>
      <c r="G780" s="186" t="s">
        <v>756</v>
      </c>
      <c r="H780" s="187">
        <v>375.858</v>
      </c>
      <c r="I780" s="188"/>
      <c r="J780" s="189">
        <f>ROUND(I780*H780,2)</f>
        <v>0</v>
      </c>
      <c r="K780" s="190"/>
      <c r="L780" s="191"/>
      <c r="M780" s="192" t="s">
        <v>1</v>
      </c>
      <c r="N780" s="193" t="s">
        <v>40</v>
      </c>
      <c r="P780" s="152">
        <f>O780*H780</f>
        <v>0</v>
      </c>
      <c r="Q780" s="152">
        <v>1E-3</v>
      </c>
      <c r="R780" s="152">
        <f>Q780*H780</f>
        <v>0.37585800000000003</v>
      </c>
      <c r="S780" s="152">
        <v>0</v>
      </c>
      <c r="T780" s="153">
        <f>S780*H780</f>
        <v>0</v>
      </c>
      <c r="AR780" s="154" t="s">
        <v>391</v>
      </c>
      <c r="AT780" s="154" t="s">
        <v>479</v>
      </c>
      <c r="AU780" s="154" t="s">
        <v>87</v>
      </c>
      <c r="AY780" s="16" t="s">
        <v>143</v>
      </c>
      <c r="BE780" s="155">
        <f>IF(N780="základná",J780,0)</f>
        <v>0</v>
      </c>
      <c r="BF780" s="155">
        <f>IF(N780="znížená",J780,0)</f>
        <v>0</v>
      </c>
      <c r="BG780" s="155">
        <f>IF(N780="zákl. prenesená",J780,0)</f>
        <v>0</v>
      </c>
      <c r="BH780" s="155">
        <f>IF(N780="zníž. prenesená",J780,0)</f>
        <v>0</v>
      </c>
      <c r="BI780" s="155">
        <f>IF(N780="nulová",J780,0)</f>
        <v>0</v>
      </c>
      <c r="BJ780" s="16" t="s">
        <v>87</v>
      </c>
      <c r="BK780" s="155">
        <f>ROUND(I780*H780,2)</f>
        <v>0</v>
      </c>
      <c r="BL780" s="16" t="s">
        <v>298</v>
      </c>
      <c r="BM780" s="154" t="s">
        <v>1236</v>
      </c>
    </row>
    <row r="781" spans="2:65" s="12" customFormat="1" ht="12">
      <c r="B781" s="156"/>
      <c r="D781" s="157" t="s">
        <v>167</v>
      </c>
      <c r="E781" s="158" t="s">
        <v>1</v>
      </c>
      <c r="F781" s="159" t="s">
        <v>1217</v>
      </c>
      <c r="H781" s="158" t="s">
        <v>1</v>
      </c>
      <c r="I781" s="160"/>
      <c r="L781" s="156"/>
      <c r="M781" s="161"/>
      <c r="T781" s="162"/>
      <c r="AT781" s="158" t="s">
        <v>167</v>
      </c>
      <c r="AU781" s="158" t="s">
        <v>87</v>
      </c>
      <c r="AV781" s="12" t="s">
        <v>81</v>
      </c>
      <c r="AW781" s="12" t="s">
        <v>30</v>
      </c>
      <c r="AX781" s="12" t="s">
        <v>74</v>
      </c>
      <c r="AY781" s="158" t="s">
        <v>143</v>
      </c>
    </row>
    <row r="782" spans="2:65" s="13" customFormat="1" ht="12">
      <c r="B782" s="163"/>
      <c r="D782" s="157" t="s">
        <v>167</v>
      </c>
      <c r="E782" s="164" t="s">
        <v>1</v>
      </c>
      <c r="F782" s="165" t="s">
        <v>1237</v>
      </c>
      <c r="H782" s="166">
        <v>375.858</v>
      </c>
      <c r="I782" s="167"/>
      <c r="L782" s="163"/>
      <c r="M782" s="168"/>
      <c r="T782" s="169"/>
      <c r="AT782" s="164" t="s">
        <v>167</v>
      </c>
      <c r="AU782" s="164" t="s">
        <v>87</v>
      </c>
      <c r="AV782" s="13" t="s">
        <v>87</v>
      </c>
      <c r="AW782" s="13" t="s">
        <v>30</v>
      </c>
      <c r="AX782" s="13" t="s">
        <v>74</v>
      </c>
      <c r="AY782" s="164" t="s">
        <v>143</v>
      </c>
    </row>
    <row r="783" spans="2:65" s="14" customFormat="1" ht="12">
      <c r="B783" s="170"/>
      <c r="D783" s="157" t="s">
        <v>167</v>
      </c>
      <c r="E783" s="171" t="s">
        <v>1</v>
      </c>
      <c r="F783" s="172" t="s">
        <v>170</v>
      </c>
      <c r="H783" s="173">
        <v>375.858</v>
      </c>
      <c r="I783" s="174"/>
      <c r="L783" s="170"/>
      <c r="M783" s="175"/>
      <c r="T783" s="176"/>
      <c r="AT783" s="171" t="s">
        <v>167</v>
      </c>
      <c r="AU783" s="171" t="s">
        <v>87</v>
      </c>
      <c r="AV783" s="14" t="s">
        <v>149</v>
      </c>
      <c r="AW783" s="14" t="s">
        <v>30</v>
      </c>
      <c r="AX783" s="14" t="s">
        <v>81</v>
      </c>
      <c r="AY783" s="171" t="s">
        <v>143</v>
      </c>
    </row>
    <row r="784" spans="2:65" s="1" customFormat="1" ht="24.25" customHeight="1">
      <c r="B784" s="31"/>
      <c r="C784" s="142" t="s">
        <v>1238</v>
      </c>
      <c r="D784" s="142" t="s">
        <v>145</v>
      </c>
      <c r="E784" s="143" t="s">
        <v>1239</v>
      </c>
      <c r="F784" s="144" t="s">
        <v>1240</v>
      </c>
      <c r="G784" s="145" t="s">
        <v>216</v>
      </c>
      <c r="H784" s="177"/>
      <c r="I784" s="147"/>
      <c r="J784" s="148">
        <f>ROUND(I784*H784,2)</f>
        <v>0</v>
      </c>
      <c r="K784" s="149"/>
      <c r="L784" s="31"/>
      <c r="M784" s="150" t="s">
        <v>1</v>
      </c>
      <c r="N784" s="151" t="s">
        <v>40</v>
      </c>
      <c r="P784" s="152">
        <f>O784*H784</f>
        <v>0</v>
      </c>
      <c r="Q784" s="152">
        <v>0</v>
      </c>
      <c r="R784" s="152">
        <f>Q784*H784</f>
        <v>0</v>
      </c>
      <c r="S784" s="152">
        <v>0</v>
      </c>
      <c r="T784" s="153">
        <f>S784*H784</f>
        <v>0</v>
      </c>
      <c r="AR784" s="154" t="s">
        <v>298</v>
      </c>
      <c r="AT784" s="154" t="s">
        <v>145</v>
      </c>
      <c r="AU784" s="154" t="s">
        <v>87</v>
      </c>
      <c r="AY784" s="16" t="s">
        <v>143</v>
      </c>
      <c r="BE784" s="155">
        <f>IF(N784="základná",J784,0)</f>
        <v>0</v>
      </c>
      <c r="BF784" s="155">
        <f>IF(N784="znížená",J784,0)</f>
        <v>0</v>
      </c>
      <c r="BG784" s="155">
        <f>IF(N784="zákl. prenesená",J784,0)</f>
        <v>0</v>
      </c>
      <c r="BH784" s="155">
        <f>IF(N784="zníž. prenesená",J784,0)</f>
        <v>0</v>
      </c>
      <c r="BI784" s="155">
        <f>IF(N784="nulová",J784,0)</f>
        <v>0</v>
      </c>
      <c r="BJ784" s="16" t="s">
        <v>87</v>
      </c>
      <c r="BK784" s="155">
        <f>ROUND(I784*H784,2)</f>
        <v>0</v>
      </c>
      <c r="BL784" s="16" t="s">
        <v>298</v>
      </c>
      <c r="BM784" s="154" t="s">
        <v>1241</v>
      </c>
    </row>
    <row r="785" spans="2:65" s="11" customFormat="1" ht="22.75" customHeight="1">
      <c r="B785" s="130"/>
      <c r="D785" s="131" t="s">
        <v>73</v>
      </c>
      <c r="E785" s="140" t="s">
        <v>1242</v>
      </c>
      <c r="F785" s="140" t="s">
        <v>1243</v>
      </c>
      <c r="I785" s="133"/>
      <c r="J785" s="141">
        <f>BK785</f>
        <v>0</v>
      </c>
      <c r="L785" s="130"/>
      <c r="M785" s="135"/>
      <c r="P785" s="136">
        <f>SUM(P786:P807)</f>
        <v>0</v>
      </c>
      <c r="R785" s="136">
        <f>SUM(R786:R807)</f>
        <v>3.2149740599999999</v>
      </c>
      <c r="T785" s="137">
        <f>SUM(T786:T807)</f>
        <v>0</v>
      </c>
      <c r="AR785" s="131" t="s">
        <v>87</v>
      </c>
      <c r="AT785" s="138" t="s">
        <v>73</v>
      </c>
      <c r="AU785" s="138" t="s">
        <v>81</v>
      </c>
      <c r="AY785" s="131" t="s">
        <v>143</v>
      </c>
      <c r="BK785" s="139">
        <f>SUM(BK786:BK807)</f>
        <v>0</v>
      </c>
    </row>
    <row r="786" spans="2:65" s="1" customFormat="1" ht="33" customHeight="1">
      <c r="B786" s="31"/>
      <c r="C786" s="142" t="s">
        <v>1244</v>
      </c>
      <c r="D786" s="142" t="s">
        <v>145</v>
      </c>
      <c r="E786" s="143" t="s">
        <v>1245</v>
      </c>
      <c r="F786" s="144" t="s">
        <v>1246</v>
      </c>
      <c r="G786" s="145" t="s">
        <v>148</v>
      </c>
      <c r="H786" s="146">
        <v>7.2720000000000002</v>
      </c>
      <c r="I786" s="147"/>
      <c r="J786" s="148">
        <f>ROUND(I786*H786,2)</f>
        <v>0</v>
      </c>
      <c r="K786" s="149"/>
      <c r="L786" s="31"/>
      <c r="M786" s="150" t="s">
        <v>1</v>
      </c>
      <c r="N786" s="151" t="s">
        <v>40</v>
      </c>
      <c r="P786" s="152">
        <f>O786*H786</f>
        <v>0</v>
      </c>
      <c r="Q786" s="152">
        <v>3.65E-3</v>
      </c>
      <c r="R786" s="152">
        <f>Q786*H786</f>
        <v>2.6542800000000002E-2</v>
      </c>
      <c r="S786" s="152">
        <v>0</v>
      </c>
      <c r="T786" s="153">
        <f>S786*H786</f>
        <v>0</v>
      </c>
      <c r="AR786" s="154" t="s">
        <v>298</v>
      </c>
      <c r="AT786" s="154" t="s">
        <v>145</v>
      </c>
      <c r="AU786" s="154" t="s">
        <v>87</v>
      </c>
      <c r="AY786" s="16" t="s">
        <v>143</v>
      </c>
      <c r="BE786" s="155">
        <f>IF(N786="základná",J786,0)</f>
        <v>0</v>
      </c>
      <c r="BF786" s="155">
        <f>IF(N786="znížená",J786,0)</f>
        <v>0</v>
      </c>
      <c r="BG786" s="155">
        <f>IF(N786="zákl. prenesená",J786,0)</f>
        <v>0</v>
      </c>
      <c r="BH786" s="155">
        <f>IF(N786="zníž. prenesená",J786,0)</f>
        <v>0</v>
      </c>
      <c r="BI786" s="155">
        <f>IF(N786="nulová",J786,0)</f>
        <v>0</v>
      </c>
      <c r="BJ786" s="16" t="s">
        <v>87</v>
      </c>
      <c r="BK786" s="155">
        <f>ROUND(I786*H786,2)</f>
        <v>0</v>
      </c>
      <c r="BL786" s="16" t="s">
        <v>298</v>
      </c>
      <c r="BM786" s="154" t="s">
        <v>1247</v>
      </c>
    </row>
    <row r="787" spans="2:65" s="12" customFormat="1" ht="12">
      <c r="B787" s="156"/>
      <c r="D787" s="157" t="s">
        <v>167</v>
      </c>
      <c r="E787" s="158" t="s">
        <v>1</v>
      </c>
      <c r="F787" s="159" t="s">
        <v>168</v>
      </c>
      <c r="H787" s="158" t="s">
        <v>1</v>
      </c>
      <c r="I787" s="160"/>
      <c r="L787" s="156"/>
      <c r="M787" s="161"/>
      <c r="T787" s="162"/>
      <c r="AT787" s="158" t="s">
        <v>167</v>
      </c>
      <c r="AU787" s="158" t="s">
        <v>87</v>
      </c>
      <c r="AV787" s="12" t="s">
        <v>81</v>
      </c>
      <c r="AW787" s="12" t="s">
        <v>30</v>
      </c>
      <c r="AX787" s="12" t="s">
        <v>74</v>
      </c>
      <c r="AY787" s="158" t="s">
        <v>143</v>
      </c>
    </row>
    <row r="788" spans="2:65" s="13" customFormat="1" ht="12">
      <c r="B788" s="163"/>
      <c r="D788" s="157" t="s">
        <v>167</v>
      </c>
      <c r="E788" s="164" t="s">
        <v>1</v>
      </c>
      <c r="F788" s="165" t="s">
        <v>1248</v>
      </c>
      <c r="H788" s="166">
        <v>4.04</v>
      </c>
      <c r="I788" s="167"/>
      <c r="L788" s="163"/>
      <c r="M788" s="168"/>
      <c r="T788" s="169"/>
      <c r="AT788" s="164" t="s">
        <v>167</v>
      </c>
      <c r="AU788" s="164" t="s">
        <v>87</v>
      </c>
      <c r="AV788" s="13" t="s">
        <v>87</v>
      </c>
      <c r="AW788" s="13" t="s">
        <v>30</v>
      </c>
      <c r="AX788" s="13" t="s">
        <v>74</v>
      </c>
      <c r="AY788" s="164" t="s">
        <v>143</v>
      </c>
    </row>
    <row r="789" spans="2:65" s="13" customFormat="1" ht="12">
      <c r="B789" s="163"/>
      <c r="D789" s="157" t="s">
        <v>167</v>
      </c>
      <c r="E789" s="164" t="s">
        <v>1</v>
      </c>
      <c r="F789" s="165" t="s">
        <v>1249</v>
      </c>
      <c r="H789" s="166">
        <v>3.2320000000000002</v>
      </c>
      <c r="I789" s="167"/>
      <c r="L789" s="163"/>
      <c r="M789" s="168"/>
      <c r="T789" s="169"/>
      <c r="AT789" s="164" t="s">
        <v>167</v>
      </c>
      <c r="AU789" s="164" t="s">
        <v>87</v>
      </c>
      <c r="AV789" s="13" t="s">
        <v>87</v>
      </c>
      <c r="AW789" s="13" t="s">
        <v>30</v>
      </c>
      <c r="AX789" s="13" t="s">
        <v>74</v>
      </c>
      <c r="AY789" s="164" t="s">
        <v>143</v>
      </c>
    </row>
    <row r="790" spans="2:65" s="14" customFormat="1" ht="12">
      <c r="B790" s="170"/>
      <c r="D790" s="157" t="s">
        <v>167</v>
      </c>
      <c r="E790" s="171" t="s">
        <v>1</v>
      </c>
      <c r="F790" s="172" t="s">
        <v>170</v>
      </c>
      <c r="H790" s="173">
        <v>7.2720000000000002</v>
      </c>
      <c r="I790" s="174"/>
      <c r="L790" s="170"/>
      <c r="M790" s="175"/>
      <c r="T790" s="176"/>
      <c r="AT790" s="171" t="s">
        <v>167</v>
      </c>
      <c r="AU790" s="171" t="s">
        <v>87</v>
      </c>
      <c r="AV790" s="14" t="s">
        <v>149</v>
      </c>
      <c r="AW790" s="14" t="s">
        <v>30</v>
      </c>
      <c r="AX790" s="14" t="s">
        <v>81</v>
      </c>
      <c r="AY790" s="171" t="s">
        <v>143</v>
      </c>
    </row>
    <row r="791" spans="2:65" s="1" customFormat="1" ht="24.25" customHeight="1">
      <c r="B791" s="31"/>
      <c r="C791" s="183" t="s">
        <v>1250</v>
      </c>
      <c r="D791" s="183" t="s">
        <v>479</v>
      </c>
      <c r="E791" s="184" t="s">
        <v>1251</v>
      </c>
      <c r="F791" s="185" t="s">
        <v>1252</v>
      </c>
      <c r="G791" s="186" t="s">
        <v>148</v>
      </c>
      <c r="H791" s="187">
        <v>7.9989999999999997</v>
      </c>
      <c r="I791" s="188"/>
      <c r="J791" s="189">
        <f>ROUND(I791*H791,2)</f>
        <v>0</v>
      </c>
      <c r="K791" s="190"/>
      <c r="L791" s="191"/>
      <c r="M791" s="192" t="s">
        <v>1</v>
      </c>
      <c r="N791" s="193" t="s">
        <v>40</v>
      </c>
      <c r="P791" s="152">
        <f>O791*H791</f>
        <v>0</v>
      </c>
      <c r="Q791" s="152">
        <v>2.3060000000000001E-2</v>
      </c>
      <c r="R791" s="152">
        <f>Q791*H791</f>
        <v>0.18445693999999999</v>
      </c>
      <c r="S791" s="152">
        <v>0</v>
      </c>
      <c r="T791" s="153">
        <f>S791*H791</f>
        <v>0</v>
      </c>
      <c r="AR791" s="154" t="s">
        <v>391</v>
      </c>
      <c r="AT791" s="154" t="s">
        <v>479</v>
      </c>
      <c r="AU791" s="154" t="s">
        <v>87</v>
      </c>
      <c r="AY791" s="16" t="s">
        <v>143</v>
      </c>
      <c r="BE791" s="155">
        <f>IF(N791="základná",J791,0)</f>
        <v>0</v>
      </c>
      <c r="BF791" s="155">
        <f>IF(N791="znížená",J791,0)</f>
        <v>0</v>
      </c>
      <c r="BG791" s="155">
        <f>IF(N791="zákl. prenesená",J791,0)</f>
        <v>0</v>
      </c>
      <c r="BH791" s="155">
        <f>IF(N791="zníž. prenesená",J791,0)</f>
        <v>0</v>
      </c>
      <c r="BI791" s="155">
        <f>IF(N791="nulová",J791,0)</f>
        <v>0</v>
      </c>
      <c r="BJ791" s="16" t="s">
        <v>87</v>
      </c>
      <c r="BK791" s="155">
        <f>ROUND(I791*H791,2)</f>
        <v>0</v>
      </c>
      <c r="BL791" s="16" t="s">
        <v>298</v>
      </c>
      <c r="BM791" s="154" t="s">
        <v>1253</v>
      </c>
    </row>
    <row r="792" spans="2:65" s="13" customFormat="1" ht="12">
      <c r="B792" s="163"/>
      <c r="D792" s="157" t="s">
        <v>167</v>
      </c>
      <c r="F792" s="165" t="s">
        <v>1254</v>
      </c>
      <c r="H792" s="166">
        <v>7.9989999999999997</v>
      </c>
      <c r="I792" s="167"/>
      <c r="L792" s="163"/>
      <c r="M792" s="168"/>
      <c r="T792" s="169"/>
      <c r="AT792" s="164" t="s">
        <v>167</v>
      </c>
      <c r="AU792" s="164" t="s">
        <v>87</v>
      </c>
      <c r="AV792" s="13" t="s">
        <v>87</v>
      </c>
      <c r="AW792" s="13" t="s">
        <v>4</v>
      </c>
      <c r="AX792" s="13" t="s">
        <v>81</v>
      </c>
      <c r="AY792" s="164" t="s">
        <v>143</v>
      </c>
    </row>
    <row r="793" spans="2:65" s="1" customFormat="1" ht="24.25" customHeight="1">
      <c r="B793" s="31"/>
      <c r="C793" s="142" t="s">
        <v>1255</v>
      </c>
      <c r="D793" s="142" t="s">
        <v>145</v>
      </c>
      <c r="E793" s="143" t="s">
        <v>1256</v>
      </c>
      <c r="F793" s="144" t="s">
        <v>1257</v>
      </c>
      <c r="G793" s="145" t="s">
        <v>558</v>
      </c>
      <c r="H793" s="146">
        <v>63.93</v>
      </c>
      <c r="I793" s="147"/>
      <c r="J793" s="148">
        <f>ROUND(I793*H793,2)</f>
        <v>0</v>
      </c>
      <c r="K793" s="149"/>
      <c r="L793" s="31"/>
      <c r="M793" s="150" t="s">
        <v>1</v>
      </c>
      <c r="N793" s="151" t="s">
        <v>40</v>
      </c>
      <c r="P793" s="152">
        <f>O793*H793</f>
        <v>0</v>
      </c>
      <c r="Q793" s="152">
        <v>3.5699999999999998E-3</v>
      </c>
      <c r="R793" s="152">
        <f>Q793*H793</f>
        <v>0.22823009999999999</v>
      </c>
      <c r="S793" s="152">
        <v>0</v>
      </c>
      <c r="T793" s="153">
        <f>S793*H793</f>
        <v>0</v>
      </c>
      <c r="AR793" s="154" t="s">
        <v>298</v>
      </c>
      <c r="AT793" s="154" t="s">
        <v>145</v>
      </c>
      <c r="AU793" s="154" t="s">
        <v>87</v>
      </c>
      <c r="AY793" s="16" t="s">
        <v>143</v>
      </c>
      <c r="BE793" s="155">
        <f>IF(N793="základná",J793,0)</f>
        <v>0</v>
      </c>
      <c r="BF793" s="155">
        <f>IF(N793="znížená",J793,0)</f>
        <v>0</v>
      </c>
      <c r="BG793" s="155">
        <f>IF(N793="zákl. prenesená",J793,0)</f>
        <v>0</v>
      </c>
      <c r="BH793" s="155">
        <f>IF(N793="zníž. prenesená",J793,0)</f>
        <v>0</v>
      </c>
      <c r="BI793" s="155">
        <f>IF(N793="nulová",J793,0)</f>
        <v>0</v>
      </c>
      <c r="BJ793" s="16" t="s">
        <v>87</v>
      </c>
      <c r="BK793" s="155">
        <f>ROUND(I793*H793,2)</f>
        <v>0</v>
      </c>
      <c r="BL793" s="16" t="s">
        <v>298</v>
      </c>
      <c r="BM793" s="154" t="s">
        <v>1258</v>
      </c>
    </row>
    <row r="794" spans="2:65" s="12" customFormat="1" ht="12">
      <c r="B794" s="156"/>
      <c r="D794" s="157" t="s">
        <v>167</v>
      </c>
      <c r="E794" s="158" t="s">
        <v>1</v>
      </c>
      <c r="F794" s="159" t="s">
        <v>168</v>
      </c>
      <c r="H794" s="158" t="s">
        <v>1</v>
      </c>
      <c r="I794" s="160"/>
      <c r="L794" s="156"/>
      <c r="M794" s="161"/>
      <c r="T794" s="162"/>
      <c r="AT794" s="158" t="s">
        <v>167</v>
      </c>
      <c r="AU794" s="158" t="s">
        <v>87</v>
      </c>
      <c r="AV794" s="12" t="s">
        <v>81</v>
      </c>
      <c r="AW794" s="12" t="s">
        <v>30</v>
      </c>
      <c r="AX794" s="12" t="s">
        <v>74</v>
      </c>
      <c r="AY794" s="158" t="s">
        <v>143</v>
      </c>
    </row>
    <row r="795" spans="2:65" s="13" customFormat="1" ht="24">
      <c r="B795" s="163"/>
      <c r="D795" s="157" t="s">
        <v>167</v>
      </c>
      <c r="E795" s="164" t="s">
        <v>1</v>
      </c>
      <c r="F795" s="165" t="s">
        <v>1259</v>
      </c>
      <c r="H795" s="166">
        <v>63.93</v>
      </c>
      <c r="I795" s="167"/>
      <c r="L795" s="163"/>
      <c r="M795" s="168"/>
      <c r="T795" s="169"/>
      <c r="AT795" s="164" t="s">
        <v>167</v>
      </c>
      <c r="AU795" s="164" t="s">
        <v>87</v>
      </c>
      <c r="AV795" s="13" t="s">
        <v>87</v>
      </c>
      <c r="AW795" s="13" t="s">
        <v>30</v>
      </c>
      <c r="AX795" s="13" t="s">
        <v>74</v>
      </c>
      <c r="AY795" s="164" t="s">
        <v>143</v>
      </c>
    </row>
    <row r="796" spans="2:65" s="14" customFormat="1" ht="12">
      <c r="B796" s="170"/>
      <c r="D796" s="157" t="s">
        <v>167</v>
      </c>
      <c r="E796" s="171" t="s">
        <v>1</v>
      </c>
      <c r="F796" s="172" t="s">
        <v>170</v>
      </c>
      <c r="H796" s="173">
        <v>63.93</v>
      </c>
      <c r="I796" s="174"/>
      <c r="L796" s="170"/>
      <c r="M796" s="175"/>
      <c r="T796" s="176"/>
      <c r="AT796" s="171" t="s">
        <v>167</v>
      </c>
      <c r="AU796" s="171" t="s">
        <v>87</v>
      </c>
      <c r="AV796" s="14" t="s">
        <v>149</v>
      </c>
      <c r="AW796" s="14" t="s">
        <v>30</v>
      </c>
      <c r="AX796" s="14" t="s">
        <v>81</v>
      </c>
      <c r="AY796" s="171" t="s">
        <v>143</v>
      </c>
    </row>
    <row r="797" spans="2:65" s="1" customFormat="1" ht="16.5" customHeight="1">
      <c r="B797" s="31"/>
      <c r="C797" s="183" t="s">
        <v>1260</v>
      </c>
      <c r="D797" s="183" t="s">
        <v>479</v>
      </c>
      <c r="E797" s="184" t="s">
        <v>1261</v>
      </c>
      <c r="F797" s="185" t="s">
        <v>1262</v>
      </c>
      <c r="G797" s="186" t="s">
        <v>196</v>
      </c>
      <c r="H797" s="187">
        <v>111.238</v>
      </c>
      <c r="I797" s="188"/>
      <c r="J797" s="189">
        <f>ROUND(I797*H797,2)</f>
        <v>0</v>
      </c>
      <c r="K797" s="190"/>
      <c r="L797" s="191"/>
      <c r="M797" s="192" t="s">
        <v>1</v>
      </c>
      <c r="N797" s="193" t="s">
        <v>40</v>
      </c>
      <c r="P797" s="152">
        <f>O797*H797</f>
        <v>0</v>
      </c>
      <c r="Q797" s="152">
        <v>1.25E-3</v>
      </c>
      <c r="R797" s="152">
        <f>Q797*H797</f>
        <v>0.13904749999999999</v>
      </c>
      <c r="S797" s="152">
        <v>0</v>
      </c>
      <c r="T797" s="153">
        <f>S797*H797</f>
        <v>0</v>
      </c>
      <c r="AR797" s="154" t="s">
        <v>391</v>
      </c>
      <c r="AT797" s="154" t="s">
        <v>479</v>
      </c>
      <c r="AU797" s="154" t="s">
        <v>87</v>
      </c>
      <c r="AY797" s="16" t="s">
        <v>143</v>
      </c>
      <c r="BE797" s="155">
        <f>IF(N797="základná",J797,0)</f>
        <v>0</v>
      </c>
      <c r="BF797" s="155">
        <f>IF(N797="znížená",J797,0)</f>
        <v>0</v>
      </c>
      <c r="BG797" s="155">
        <f>IF(N797="zákl. prenesená",J797,0)</f>
        <v>0</v>
      </c>
      <c r="BH797" s="155">
        <f>IF(N797="zníž. prenesená",J797,0)</f>
        <v>0</v>
      </c>
      <c r="BI797" s="155">
        <f>IF(N797="nulová",J797,0)</f>
        <v>0</v>
      </c>
      <c r="BJ797" s="16" t="s">
        <v>87</v>
      </c>
      <c r="BK797" s="155">
        <f>ROUND(I797*H797,2)</f>
        <v>0</v>
      </c>
      <c r="BL797" s="16" t="s">
        <v>298</v>
      </c>
      <c r="BM797" s="154" t="s">
        <v>1263</v>
      </c>
    </row>
    <row r="798" spans="2:65" s="13" customFormat="1" ht="12">
      <c r="B798" s="163"/>
      <c r="D798" s="157" t="s">
        <v>167</v>
      </c>
      <c r="F798" s="165" t="s">
        <v>1264</v>
      </c>
      <c r="H798" s="166">
        <v>111.238</v>
      </c>
      <c r="I798" s="167"/>
      <c r="L798" s="163"/>
      <c r="M798" s="168"/>
      <c r="T798" s="169"/>
      <c r="AT798" s="164" t="s">
        <v>167</v>
      </c>
      <c r="AU798" s="164" t="s">
        <v>87</v>
      </c>
      <c r="AV798" s="13" t="s">
        <v>87</v>
      </c>
      <c r="AW798" s="13" t="s">
        <v>4</v>
      </c>
      <c r="AX798" s="13" t="s">
        <v>81</v>
      </c>
      <c r="AY798" s="164" t="s">
        <v>143</v>
      </c>
    </row>
    <row r="799" spans="2:65" s="1" customFormat="1" ht="24.25" customHeight="1">
      <c r="B799" s="31"/>
      <c r="C799" s="142" t="s">
        <v>1265</v>
      </c>
      <c r="D799" s="142" t="s">
        <v>145</v>
      </c>
      <c r="E799" s="143" t="s">
        <v>1266</v>
      </c>
      <c r="F799" s="144" t="s">
        <v>1267</v>
      </c>
      <c r="G799" s="145" t="s">
        <v>148</v>
      </c>
      <c r="H799" s="146">
        <v>96.182000000000002</v>
      </c>
      <c r="I799" s="147"/>
      <c r="J799" s="148">
        <f>ROUND(I799*H799,2)</f>
        <v>0</v>
      </c>
      <c r="K799" s="149"/>
      <c r="L799" s="31"/>
      <c r="M799" s="150" t="s">
        <v>1</v>
      </c>
      <c r="N799" s="151" t="s">
        <v>40</v>
      </c>
      <c r="P799" s="152">
        <f>O799*H799</f>
        <v>0</v>
      </c>
      <c r="Q799" s="152">
        <v>2.97E-3</v>
      </c>
      <c r="R799" s="152">
        <f>Q799*H799</f>
        <v>0.28566054000000002</v>
      </c>
      <c r="S799" s="152">
        <v>0</v>
      </c>
      <c r="T799" s="153">
        <f>S799*H799</f>
        <v>0</v>
      </c>
      <c r="AR799" s="154" t="s">
        <v>298</v>
      </c>
      <c r="AT799" s="154" t="s">
        <v>145</v>
      </c>
      <c r="AU799" s="154" t="s">
        <v>87</v>
      </c>
      <c r="AY799" s="16" t="s">
        <v>143</v>
      </c>
      <c r="BE799" s="155">
        <f>IF(N799="základná",J799,0)</f>
        <v>0</v>
      </c>
      <c r="BF799" s="155">
        <f>IF(N799="znížená",J799,0)</f>
        <v>0</v>
      </c>
      <c r="BG799" s="155">
        <f>IF(N799="zákl. prenesená",J799,0)</f>
        <v>0</v>
      </c>
      <c r="BH799" s="155">
        <f>IF(N799="zníž. prenesená",J799,0)</f>
        <v>0</v>
      </c>
      <c r="BI799" s="155">
        <f>IF(N799="nulová",J799,0)</f>
        <v>0</v>
      </c>
      <c r="BJ799" s="16" t="s">
        <v>87</v>
      </c>
      <c r="BK799" s="155">
        <f>ROUND(I799*H799,2)</f>
        <v>0</v>
      </c>
      <c r="BL799" s="16" t="s">
        <v>298</v>
      </c>
      <c r="BM799" s="154" t="s">
        <v>1268</v>
      </c>
    </row>
    <row r="800" spans="2:65" s="12" customFormat="1" ht="12">
      <c r="B800" s="156"/>
      <c r="D800" s="157" t="s">
        <v>167</v>
      </c>
      <c r="E800" s="158" t="s">
        <v>1</v>
      </c>
      <c r="F800" s="159" t="s">
        <v>372</v>
      </c>
      <c r="H800" s="158" t="s">
        <v>1</v>
      </c>
      <c r="I800" s="160"/>
      <c r="L800" s="156"/>
      <c r="M800" s="161"/>
      <c r="T800" s="162"/>
      <c r="AT800" s="158" t="s">
        <v>167</v>
      </c>
      <c r="AU800" s="158" t="s">
        <v>87</v>
      </c>
      <c r="AV800" s="12" t="s">
        <v>81</v>
      </c>
      <c r="AW800" s="12" t="s">
        <v>30</v>
      </c>
      <c r="AX800" s="12" t="s">
        <v>74</v>
      </c>
      <c r="AY800" s="158" t="s">
        <v>143</v>
      </c>
    </row>
    <row r="801" spans="2:65" s="13" customFormat="1" ht="12">
      <c r="B801" s="163"/>
      <c r="D801" s="157" t="s">
        <v>167</v>
      </c>
      <c r="E801" s="164" t="s">
        <v>1</v>
      </c>
      <c r="F801" s="165" t="s">
        <v>1269</v>
      </c>
      <c r="H801" s="166">
        <v>65.582999999999998</v>
      </c>
      <c r="I801" s="167"/>
      <c r="L801" s="163"/>
      <c r="M801" s="168"/>
      <c r="T801" s="169"/>
      <c r="AT801" s="164" t="s">
        <v>167</v>
      </c>
      <c r="AU801" s="164" t="s">
        <v>87</v>
      </c>
      <c r="AV801" s="13" t="s">
        <v>87</v>
      </c>
      <c r="AW801" s="13" t="s">
        <v>30</v>
      </c>
      <c r="AX801" s="13" t="s">
        <v>74</v>
      </c>
      <c r="AY801" s="164" t="s">
        <v>143</v>
      </c>
    </row>
    <row r="802" spans="2:65" s="12" customFormat="1" ht="12">
      <c r="B802" s="156"/>
      <c r="D802" s="157" t="s">
        <v>167</v>
      </c>
      <c r="E802" s="158" t="s">
        <v>1</v>
      </c>
      <c r="F802" s="159" t="s">
        <v>425</v>
      </c>
      <c r="H802" s="158" t="s">
        <v>1</v>
      </c>
      <c r="I802" s="160"/>
      <c r="L802" s="156"/>
      <c r="M802" s="161"/>
      <c r="T802" s="162"/>
      <c r="AT802" s="158" t="s">
        <v>167</v>
      </c>
      <c r="AU802" s="158" t="s">
        <v>87</v>
      </c>
      <c r="AV802" s="12" t="s">
        <v>81</v>
      </c>
      <c r="AW802" s="12" t="s">
        <v>30</v>
      </c>
      <c r="AX802" s="12" t="s">
        <v>74</v>
      </c>
      <c r="AY802" s="158" t="s">
        <v>143</v>
      </c>
    </row>
    <row r="803" spans="2:65" s="13" customFormat="1" ht="12">
      <c r="B803" s="163"/>
      <c r="D803" s="157" t="s">
        <v>167</v>
      </c>
      <c r="E803" s="164" t="s">
        <v>1</v>
      </c>
      <c r="F803" s="165" t="s">
        <v>1270</v>
      </c>
      <c r="H803" s="166">
        <v>30.599</v>
      </c>
      <c r="I803" s="167"/>
      <c r="L803" s="163"/>
      <c r="M803" s="168"/>
      <c r="T803" s="169"/>
      <c r="AT803" s="164" t="s">
        <v>167</v>
      </c>
      <c r="AU803" s="164" t="s">
        <v>87</v>
      </c>
      <c r="AV803" s="13" t="s">
        <v>87</v>
      </c>
      <c r="AW803" s="13" t="s">
        <v>30</v>
      </c>
      <c r="AX803" s="13" t="s">
        <v>74</v>
      </c>
      <c r="AY803" s="164" t="s">
        <v>143</v>
      </c>
    </row>
    <row r="804" spans="2:65" s="14" customFormat="1" ht="12">
      <c r="B804" s="170"/>
      <c r="D804" s="157" t="s">
        <v>167</v>
      </c>
      <c r="E804" s="171" t="s">
        <v>1</v>
      </c>
      <c r="F804" s="172" t="s">
        <v>170</v>
      </c>
      <c r="H804" s="173">
        <v>96.182000000000002</v>
      </c>
      <c r="I804" s="174"/>
      <c r="L804" s="170"/>
      <c r="M804" s="175"/>
      <c r="T804" s="176"/>
      <c r="AT804" s="171" t="s">
        <v>167</v>
      </c>
      <c r="AU804" s="171" t="s">
        <v>87</v>
      </c>
      <c r="AV804" s="14" t="s">
        <v>149</v>
      </c>
      <c r="AW804" s="14" t="s">
        <v>30</v>
      </c>
      <c r="AX804" s="14" t="s">
        <v>81</v>
      </c>
      <c r="AY804" s="171" t="s">
        <v>143</v>
      </c>
    </row>
    <row r="805" spans="2:65" s="1" customFormat="1" ht="24.25" customHeight="1">
      <c r="B805" s="31"/>
      <c r="C805" s="183" t="s">
        <v>1271</v>
      </c>
      <c r="D805" s="183" t="s">
        <v>479</v>
      </c>
      <c r="E805" s="184" t="s">
        <v>1251</v>
      </c>
      <c r="F805" s="185" t="s">
        <v>1252</v>
      </c>
      <c r="G805" s="186" t="s">
        <v>148</v>
      </c>
      <c r="H805" s="187">
        <v>101.953</v>
      </c>
      <c r="I805" s="188"/>
      <c r="J805" s="189">
        <f>ROUND(I805*H805,2)</f>
        <v>0</v>
      </c>
      <c r="K805" s="190"/>
      <c r="L805" s="191"/>
      <c r="M805" s="192" t="s">
        <v>1</v>
      </c>
      <c r="N805" s="193" t="s">
        <v>40</v>
      </c>
      <c r="P805" s="152">
        <f>O805*H805</f>
        <v>0</v>
      </c>
      <c r="Q805" s="152">
        <v>2.3060000000000001E-2</v>
      </c>
      <c r="R805" s="152">
        <f>Q805*H805</f>
        <v>2.3510361799999999</v>
      </c>
      <c r="S805" s="152">
        <v>0</v>
      </c>
      <c r="T805" s="153">
        <f>S805*H805</f>
        <v>0</v>
      </c>
      <c r="AR805" s="154" t="s">
        <v>391</v>
      </c>
      <c r="AT805" s="154" t="s">
        <v>479</v>
      </c>
      <c r="AU805" s="154" t="s">
        <v>87</v>
      </c>
      <c r="AY805" s="16" t="s">
        <v>143</v>
      </c>
      <c r="BE805" s="155">
        <f>IF(N805="základná",J805,0)</f>
        <v>0</v>
      </c>
      <c r="BF805" s="155">
        <f>IF(N805="znížená",J805,0)</f>
        <v>0</v>
      </c>
      <c r="BG805" s="155">
        <f>IF(N805="zákl. prenesená",J805,0)</f>
        <v>0</v>
      </c>
      <c r="BH805" s="155">
        <f>IF(N805="zníž. prenesená",J805,0)</f>
        <v>0</v>
      </c>
      <c r="BI805" s="155">
        <f>IF(N805="nulová",J805,0)</f>
        <v>0</v>
      </c>
      <c r="BJ805" s="16" t="s">
        <v>87</v>
      </c>
      <c r="BK805" s="155">
        <f>ROUND(I805*H805,2)</f>
        <v>0</v>
      </c>
      <c r="BL805" s="16" t="s">
        <v>298</v>
      </c>
      <c r="BM805" s="154" t="s">
        <v>1272</v>
      </c>
    </row>
    <row r="806" spans="2:65" s="13" customFormat="1" ht="12">
      <c r="B806" s="163"/>
      <c r="D806" s="157" t="s">
        <v>167</v>
      </c>
      <c r="F806" s="165" t="s">
        <v>1273</v>
      </c>
      <c r="H806" s="166">
        <v>101.953</v>
      </c>
      <c r="I806" s="167"/>
      <c r="L806" s="163"/>
      <c r="M806" s="168"/>
      <c r="T806" s="169"/>
      <c r="AT806" s="164" t="s">
        <v>167</v>
      </c>
      <c r="AU806" s="164" t="s">
        <v>87</v>
      </c>
      <c r="AV806" s="13" t="s">
        <v>87</v>
      </c>
      <c r="AW806" s="13" t="s">
        <v>4</v>
      </c>
      <c r="AX806" s="13" t="s">
        <v>81</v>
      </c>
      <c r="AY806" s="164" t="s">
        <v>143</v>
      </c>
    </row>
    <row r="807" spans="2:65" s="1" customFormat="1" ht="24.25" customHeight="1">
      <c r="B807" s="31"/>
      <c r="C807" s="142" t="s">
        <v>1274</v>
      </c>
      <c r="D807" s="142" t="s">
        <v>145</v>
      </c>
      <c r="E807" s="143" t="s">
        <v>1275</v>
      </c>
      <c r="F807" s="144" t="s">
        <v>1276</v>
      </c>
      <c r="G807" s="145" t="s">
        <v>216</v>
      </c>
      <c r="H807" s="177"/>
      <c r="I807" s="147"/>
      <c r="J807" s="148">
        <f>ROUND(I807*H807,2)</f>
        <v>0</v>
      </c>
      <c r="K807" s="149"/>
      <c r="L807" s="31"/>
      <c r="M807" s="150" t="s">
        <v>1</v>
      </c>
      <c r="N807" s="151" t="s">
        <v>40</v>
      </c>
      <c r="P807" s="152">
        <f>O807*H807</f>
        <v>0</v>
      </c>
      <c r="Q807" s="152">
        <v>0</v>
      </c>
      <c r="R807" s="152">
        <f>Q807*H807</f>
        <v>0</v>
      </c>
      <c r="S807" s="152">
        <v>0</v>
      </c>
      <c r="T807" s="153">
        <f>S807*H807</f>
        <v>0</v>
      </c>
      <c r="AR807" s="154" t="s">
        <v>298</v>
      </c>
      <c r="AT807" s="154" t="s">
        <v>145</v>
      </c>
      <c r="AU807" s="154" t="s">
        <v>87</v>
      </c>
      <c r="AY807" s="16" t="s">
        <v>143</v>
      </c>
      <c r="BE807" s="155">
        <f>IF(N807="základná",J807,0)</f>
        <v>0</v>
      </c>
      <c r="BF807" s="155">
        <f>IF(N807="znížená",J807,0)</f>
        <v>0</v>
      </c>
      <c r="BG807" s="155">
        <f>IF(N807="zákl. prenesená",J807,0)</f>
        <v>0</v>
      </c>
      <c r="BH807" s="155">
        <f>IF(N807="zníž. prenesená",J807,0)</f>
        <v>0</v>
      </c>
      <c r="BI807" s="155">
        <f>IF(N807="nulová",J807,0)</f>
        <v>0</v>
      </c>
      <c r="BJ807" s="16" t="s">
        <v>87</v>
      </c>
      <c r="BK807" s="155">
        <f>ROUND(I807*H807,2)</f>
        <v>0</v>
      </c>
      <c r="BL807" s="16" t="s">
        <v>298</v>
      </c>
      <c r="BM807" s="154" t="s">
        <v>1277</v>
      </c>
    </row>
    <row r="808" spans="2:65" s="11" customFormat="1" ht="22.75" customHeight="1">
      <c r="B808" s="130"/>
      <c r="D808" s="131" t="s">
        <v>73</v>
      </c>
      <c r="E808" s="140" t="s">
        <v>1278</v>
      </c>
      <c r="F808" s="140" t="s">
        <v>1279</v>
      </c>
      <c r="I808" s="133"/>
      <c r="J808" s="141">
        <f>BK808</f>
        <v>0</v>
      </c>
      <c r="L808" s="130"/>
      <c r="M808" s="135"/>
      <c r="P808" s="136">
        <f>SUM(P809:P827)</f>
        <v>0</v>
      </c>
      <c r="R808" s="136">
        <f>SUM(R809:R827)</f>
        <v>0.28678636000000002</v>
      </c>
      <c r="T808" s="137">
        <f>SUM(T809:T827)</f>
        <v>0</v>
      </c>
      <c r="AR808" s="131" t="s">
        <v>87</v>
      </c>
      <c r="AT808" s="138" t="s">
        <v>73</v>
      </c>
      <c r="AU808" s="138" t="s">
        <v>81</v>
      </c>
      <c r="AY808" s="131" t="s">
        <v>143</v>
      </c>
      <c r="BK808" s="139">
        <f>SUM(BK809:BK827)</f>
        <v>0</v>
      </c>
    </row>
    <row r="809" spans="2:65" s="1" customFormat="1" ht="24.25" customHeight="1">
      <c r="B809" s="31"/>
      <c r="C809" s="142" t="s">
        <v>1280</v>
      </c>
      <c r="D809" s="142" t="s">
        <v>145</v>
      </c>
      <c r="E809" s="143" t="s">
        <v>1281</v>
      </c>
      <c r="F809" s="144" t="s">
        <v>1282</v>
      </c>
      <c r="G809" s="145" t="s">
        <v>558</v>
      </c>
      <c r="H809" s="146">
        <v>27.8</v>
      </c>
      <c r="I809" s="147"/>
      <c r="J809" s="148">
        <f>ROUND(I809*H809,2)</f>
        <v>0</v>
      </c>
      <c r="K809" s="149"/>
      <c r="L809" s="31"/>
      <c r="M809" s="150" t="s">
        <v>1</v>
      </c>
      <c r="N809" s="151" t="s">
        <v>40</v>
      </c>
      <c r="P809" s="152">
        <f>O809*H809</f>
        <v>0</v>
      </c>
      <c r="Q809" s="152">
        <v>1.0000000000000001E-5</v>
      </c>
      <c r="R809" s="152">
        <f>Q809*H809</f>
        <v>2.7800000000000004E-4</v>
      </c>
      <c r="S809" s="152">
        <v>0</v>
      </c>
      <c r="T809" s="153">
        <f>S809*H809</f>
        <v>0</v>
      </c>
      <c r="AR809" s="154" t="s">
        <v>298</v>
      </c>
      <c r="AT809" s="154" t="s">
        <v>145</v>
      </c>
      <c r="AU809" s="154" t="s">
        <v>87</v>
      </c>
      <c r="AY809" s="16" t="s">
        <v>143</v>
      </c>
      <c r="BE809" s="155">
        <f>IF(N809="základná",J809,0)</f>
        <v>0</v>
      </c>
      <c r="BF809" s="155">
        <f>IF(N809="znížená",J809,0)</f>
        <v>0</v>
      </c>
      <c r="BG809" s="155">
        <f>IF(N809="zákl. prenesená",J809,0)</f>
        <v>0</v>
      </c>
      <c r="BH809" s="155">
        <f>IF(N809="zníž. prenesená",J809,0)</f>
        <v>0</v>
      </c>
      <c r="BI809" s="155">
        <f>IF(N809="nulová",J809,0)</f>
        <v>0</v>
      </c>
      <c r="BJ809" s="16" t="s">
        <v>87</v>
      </c>
      <c r="BK809" s="155">
        <f>ROUND(I809*H809,2)</f>
        <v>0</v>
      </c>
      <c r="BL809" s="16" t="s">
        <v>298</v>
      </c>
      <c r="BM809" s="154" t="s">
        <v>1283</v>
      </c>
    </row>
    <row r="810" spans="2:65" s="12" customFormat="1" ht="12">
      <c r="B810" s="156"/>
      <c r="D810" s="157" t="s">
        <v>167</v>
      </c>
      <c r="E810" s="158" t="s">
        <v>1</v>
      </c>
      <c r="F810" s="159" t="s">
        <v>168</v>
      </c>
      <c r="H810" s="158" t="s">
        <v>1</v>
      </c>
      <c r="I810" s="160"/>
      <c r="L810" s="156"/>
      <c r="M810" s="161"/>
      <c r="T810" s="162"/>
      <c r="AT810" s="158" t="s">
        <v>167</v>
      </c>
      <c r="AU810" s="158" t="s">
        <v>87</v>
      </c>
      <c r="AV810" s="12" t="s">
        <v>81</v>
      </c>
      <c r="AW810" s="12" t="s">
        <v>30</v>
      </c>
      <c r="AX810" s="12" t="s">
        <v>74</v>
      </c>
      <c r="AY810" s="158" t="s">
        <v>143</v>
      </c>
    </row>
    <row r="811" spans="2:65" s="13" customFormat="1" ht="12">
      <c r="B811" s="163"/>
      <c r="D811" s="157" t="s">
        <v>167</v>
      </c>
      <c r="E811" s="164" t="s">
        <v>1</v>
      </c>
      <c r="F811" s="165" t="s">
        <v>1284</v>
      </c>
      <c r="H811" s="166">
        <v>27.8</v>
      </c>
      <c r="I811" s="167"/>
      <c r="L811" s="163"/>
      <c r="M811" s="168"/>
      <c r="T811" s="169"/>
      <c r="AT811" s="164" t="s">
        <v>167</v>
      </c>
      <c r="AU811" s="164" t="s">
        <v>87</v>
      </c>
      <c r="AV811" s="13" t="s">
        <v>87</v>
      </c>
      <c r="AW811" s="13" t="s">
        <v>30</v>
      </c>
      <c r="AX811" s="13" t="s">
        <v>74</v>
      </c>
      <c r="AY811" s="164" t="s">
        <v>143</v>
      </c>
    </row>
    <row r="812" spans="2:65" s="14" customFormat="1" ht="12">
      <c r="B812" s="170"/>
      <c r="D812" s="157" t="s">
        <v>167</v>
      </c>
      <c r="E812" s="171" t="s">
        <v>1</v>
      </c>
      <c r="F812" s="172" t="s">
        <v>170</v>
      </c>
      <c r="H812" s="173">
        <v>27.8</v>
      </c>
      <c r="I812" s="174"/>
      <c r="L812" s="170"/>
      <c r="M812" s="175"/>
      <c r="T812" s="176"/>
      <c r="AT812" s="171" t="s">
        <v>167</v>
      </c>
      <c r="AU812" s="171" t="s">
        <v>87</v>
      </c>
      <c r="AV812" s="14" t="s">
        <v>149</v>
      </c>
      <c r="AW812" s="14" t="s">
        <v>30</v>
      </c>
      <c r="AX812" s="14" t="s">
        <v>81</v>
      </c>
      <c r="AY812" s="171" t="s">
        <v>143</v>
      </c>
    </row>
    <row r="813" spans="2:65" s="1" customFormat="1" ht="16.5" customHeight="1">
      <c r="B813" s="31"/>
      <c r="C813" s="183" t="s">
        <v>1285</v>
      </c>
      <c r="D813" s="183" t="s">
        <v>479</v>
      </c>
      <c r="E813" s="184" t="s">
        <v>1286</v>
      </c>
      <c r="F813" s="185" t="s">
        <v>1287</v>
      </c>
      <c r="G813" s="186" t="s">
        <v>558</v>
      </c>
      <c r="H813" s="187">
        <v>28.077999999999999</v>
      </c>
      <c r="I813" s="188"/>
      <c r="J813" s="189">
        <f>ROUND(I813*H813,2)</f>
        <v>0</v>
      </c>
      <c r="K813" s="190"/>
      <c r="L813" s="191"/>
      <c r="M813" s="192" t="s">
        <v>1</v>
      </c>
      <c r="N813" s="193" t="s">
        <v>40</v>
      </c>
      <c r="P813" s="152">
        <f>O813*H813</f>
        <v>0</v>
      </c>
      <c r="Q813" s="152">
        <v>8.0000000000000004E-4</v>
      </c>
      <c r="R813" s="152">
        <f>Q813*H813</f>
        <v>2.24624E-2</v>
      </c>
      <c r="S813" s="152">
        <v>0</v>
      </c>
      <c r="T813" s="153">
        <f>S813*H813</f>
        <v>0</v>
      </c>
      <c r="AR813" s="154" t="s">
        <v>391</v>
      </c>
      <c r="AT813" s="154" t="s">
        <v>479</v>
      </c>
      <c r="AU813" s="154" t="s">
        <v>87</v>
      </c>
      <c r="AY813" s="16" t="s">
        <v>143</v>
      </c>
      <c r="BE813" s="155">
        <f>IF(N813="základná",J813,0)</f>
        <v>0</v>
      </c>
      <c r="BF813" s="155">
        <f>IF(N813="znížená",J813,0)</f>
        <v>0</v>
      </c>
      <c r="BG813" s="155">
        <f>IF(N813="zákl. prenesená",J813,0)</f>
        <v>0</v>
      </c>
      <c r="BH813" s="155">
        <f>IF(N813="zníž. prenesená",J813,0)</f>
        <v>0</v>
      </c>
      <c r="BI813" s="155">
        <f>IF(N813="nulová",J813,0)</f>
        <v>0</v>
      </c>
      <c r="BJ813" s="16" t="s">
        <v>87</v>
      </c>
      <c r="BK813" s="155">
        <f>ROUND(I813*H813,2)</f>
        <v>0</v>
      </c>
      <c r="BL813" s="16" t="s">
        <v>298</v>
      </c>
      <c r="BM813" s="154" t="s">
        <v>1288</v>
      </c>
    </row>
    <row r="814" spans="2:65" s="13" customFormat="1" ht="12">
      <c r="B814" s="163"/>
      <c r="D814" s="157" t="s">
        <v>167</v>
      </c>
      <c r="F814" s="165" t="s">
        <v>1289</v>
      </c>
      <c r="H814" s="166">
        <v>28.077999999999999</v>
      </c>
      <c r="I814" s="167"/>
      <c r="L814" s="163"/>
      <c r="M814" s="168"/>
      <c r="T814" s="169"/>
      <c r="AT814" s="164" t="s">
        <v>167</v>
      </c>
      <c r="AU814" s="164" t="s">
        <v>87</v>
      </c>
      <c r="AV814" s="13" t="s">
        <v>87</v>
      </c>
      <c r="AW814" s="13" t="s">
        <v>4</v>
      </c>
      <c r="AX814" s="13" t="s">
        <v>81</v>
      </c>
      <c r="AY814" s="164" t="s">
        <v>143</v>
      </c>
    </row>
    <row r="815" spans="2:65" s="1" customFormat="1" ht="16.5" customHeight="1">
      <c r="B815" s="31"/>
      <c r="C815" s="142" t="s">
        <v>1290</v>
      </c>
      <c r="D815" s="142" t="s">
        <v>145</v>
      </c>
      <c r="E815" s="143" t="s">
        <v>1291</v>
      </c>
      <c r="F815" s="144" t="s">
        <v>1292</v>
      </c>
      <c r="G815" s="145" t="s">
        <v>558</v>
      </c>
      <c r="H815" s="146">
        <v>1.6</v>
      </c>
      <c r="I815" s="147"/>
      <c r="J815" s="148">
        <f>ROUND(I815*H815,2)</f>
        <v>0</v>
      </c>
      <c r="K815" s="149"/>
      <c r="L815" s="31"/>
      <c r="M815" s="150" t="s">
        <v>1</v>
      </c>
      <c r="N815" s="151" t="s">
        <v>40</v>
      </c>
      <c r="P815" s="152">
        <f>O815*H815</f>
        <v>0</v>
      </c>
      <c r="Q815" s="152">
        <v>0</v>
      </c>
      <c r="R815" s="152">
        <f>Q815*H815</f>
        <v>0</v>
      </c>
      <c r="S815" s="152">
        <v>0</v>
      </c>
      <c r="T815" s="153">
        <f>S815*H815</f>
        <v>0</v>
      </c>
      <c r="AR815" s="154" t="s">
        <v>298</v>
      </c>
      <c r="AT815" s="154" t="s">
        <v>145</v>
      </c>
      <c r="AU815" s="154" t="s">
        <v>87</v>
      </c>
      <c r="AY815" s="16" t="s">
        <v>143</v>
      </c>
      <c r="BE815" s="155">
        <f>IF(N815="základná",J815,0)</f>
        <v>0</v>
      </c>
      <c r="BF815" s="155">
        <f>IF(N815="znížená",J815,0)</f>
        <v>0</v>
      </c>
      <c r="BG815" s="155">
        <f>IF(N815="zákl. prenesená",J815,0)</f>
        <v>0</v>
      </c>
      <c r="BH815" s="155">
        <f>IF(N815="zníž. prenesená",J815,0)</f>
        <v>0</v>
      </c>
      <c r="BI815" s="155">
        <f>IF(N815="nulová",J815,0)</f>
        <v>0</v>
      </c>
      <c r="BJ815" s="16" t="s">
        <v>87</v>
      </c>
      <c r="BK815" s="155">
        <f>ROUND(I815*H815,2)</f>
        <v>0</v>
      </c>
      <c r="BL815" s="16" t="s">
        <v>298</v>
      </c>
      <c r="BM815" s="154" t="s">
        <v>1293</v>
      </c>
    </row>
    <row r="816" spans="2:65" s="1" customFormat="1" ht="16.5" customHeight="1">
      <c r="B816" s="31"/>
      <c r="C816" s="183" t="s">
        <v>1294</v>
      </c>
      <c r="D816" s="183" t="s">
        <v>479</v>
      </c>
      <c r="E816" s="184" t="s">
        <v>1295</v>
      </c>
      <c r="F816" s="185" t="s">
        <v>1296</v>
      </c>
      <c r="G816" s="186" t="s">
        <v>558</v>
      </c>
      <c r="H816" s="187">
        <v>1.6160000000000001</v>
      </c>
      <c r="I816" s="188"/>
      <c r="J816" s="189">
        <f>ROUND(I816*H816,2)</f>
        <v>0</v>
      </c>
      <c r="K816" s="190"/>
      <c r="L816" s="191"/>
      <c r="M816" s="192" t="s">
        <v>1</v>
      </c>
      <c r="N816" s="193" t="s">
        <v>40</v>
      </c>
      <c r="P816" s="152">
        <f>O816*H816</f>
        <v>0</v>
      </c>
      <c r="Q816" s="152">
        <v>2.0000000000000001E-4</v>
      </c>
      <c r="R816" s="152">
        <f>Q816*H816</f>
        <v>3.2320000000000005E-4</v>
      </c>
      <c r="S816" s="152">
        <v>0</v>
      </c>
      <c r="T816" s="153">
        <f>S816*H816</f>
        <v>0</v>
      </c>
      <c r="AR816" s="154" t="s">
        <v>391</v>
      </c>
      <c r="AT816" s="154" t="s">
        <v>479</v>
      </c>
      <c r="AU816" s="154" t="s">
        <v>87</v>
      </c>
      <c r="AY816" s="16" t="s">
        <v>143</v>
      </c>
      <c r="BE816" s="155">
        <f>IF(N816="základná",J816,0)</f>
        <v>0</v>
      </c>
      <c r="BF816" s="155">
        <f>IF(N816="znížená",J816,0)</f>
        <v>0</v>
      </c>
      <c r="BG816" s="155">
        <f>IF(N816="zákl. prenesená",J816,0)</f>
        <v>0</v>
      </c>
      <c r="BH816" s="155">
        <f>IF(N816="zníž. prenesená",J816,0)</f>
        <v>0</v>
      </c>
      <c r="BI816" s="155">
        <f>IF(N816="nulová",J816,0)</f>
        <v>0</v>
      </c>
      <c r="BJ816" s="16" t="s">
        <v>87</v>
      </c>
      <c r="BK816" s="155">
        <f>ROUND(I816*H816,2)</f>
        <v>0</v>
      </c>
      <c r="BL816" s="16" t="s">
        <v>298</v>
      </c>
      <c r="BM816" s="154" t="s">
        <v>1297</v>
      </c>
    </row>
    <row r="817" spans="2:65" s="13" customFormat="1" ht="12">
      <c r="B817" s="163"/>
      <c r="D817" s="157" t="s">
        <v>167</v>
      </c>
      <c r="F817" s="165" t="s">
        <v>1298</v>
      </c>
      <c r="H817" s="166">
        <v>1.6160000000000001</v>
      </c>
      <c r="I817" s="167"/>
      <c r="L817" s="163"/>
      <c r="M817" s="168"/>
      <c r="T817" s="169"/>
      <c r="AT817" s="164" t="s">
        <v>167</v>
      </c>
      <c r="AU817" s="164" t="s">
        <v>87</v>
      </c>
      <c r="AV817" s="13" t="s">
        <v>87</v>
      </c>
      <c r="AW817" s="13" t="s">
        <v>4</v>
      </c>
      <c r="AX817" s="13" t="s">
        <v>81</v>
      </c>
      <c r="AY817" s="164" t="s">
        <v>143</v>
      </c>
    </row>
    <row r="818" spans="2:65" s="1" customFormat="1" ht="24.25" customHeight="1">
      <c r="B818" s="31"/>
      <c r="C818" s="142" t="s">
        <v>1299</v>
      </c>
      <c r="D818" s="142" t="s">
        <v>145</v>
      </c>
      <c r="E818" s="143" t="s">
        <v>1300</v>
      </c>
      <c r="F818" s="144" t="s">
        <v>1301</v>
      </c>
      <c r="G818" s="145" t="s">
        <v>148</v>
      </c>
      <c r="H818" s="146">
        <v>36.414000000000001</v>
      </c>
      <c r="I818" s="147"/>
      <c r="J818" s="148">
        <f>ROUND(I818*H818,2)</f>
        <v>0</v>
      </c>
      <c r="K818" s="149"/>
      <c r="L818" s="31"/>
      <c r="M818" s="150" t="s">
        <v>1</v>
      </c>
      <c r="N818" s="151" t="s">
        <v>40</v>
      </c>
      <c r="P818" s="152">
        <f>O818*H818</f>
        <v>0</v>
      </c>
      <c r="Q818" s="152">
        <v>2.0000000000000002E-5</v>
      </c>
      <c r="R818" s="152">
        <f>Q818*H818</f>
        <v>7.2828000000000009E-4</v>
      </c>
      <c r="S818" s="152">
        <v>0</v>
      </c>
      <c r="T818" s="153">
        <f>S818*H818</f>
        <v>0</v>
      </c>
      <c r="AR818" s="154" t="s">
        <v>298</v>
      </c>
      <c r="AT818" s="154" t="s">
        <v>145</v>
      </c>
      <c r="AU818" s="154" t="s">
        <v>87</v>
      </c>
      <c r="AY818" s="16" t="s">
        <v>143</v>
      </c>
      <c r="BE818" s="155">
        <f>IF(N818="základná",J818,0)</f>
        <v>0</v>
      </c>
      <c r="BF818" s="155">
        <f>IF(N818="znížená",J818,0)</f>
        <v>0</v>
      </c>
      <c r="BG818" s="155">
        <f>IF(N818="zákl. prenesená",J818,0)</f>
        <v>0</v>
      </c>
      <c r="BH818" s="155">
        <f>IF(N818="zníž. prenesená",J818,0)</f>
        <v>0</v>
      </c>
      <c r="BI818" s="155">
        <f>IF(N818="nulová",J818,0)</f>
        <v>0</v>
      </c>
      <c r="BJ818" s="16" t="s">
        <v>87</v>
      </c>
      <c r="BK818" s="155">
        <f>ROUND(I818*H818,2)</f>
        <v>0</v>
      </c>
      <c r="BL818" s="16" t="s">
        <v>298</v>
      </c>
      <c r="BM818" s="154" t="s">
        <v>1302</v>
      </c>
    </row>
    <row r="819" spans="2:65" s="12" customFormat="1" ht="12">
      <c r="B819" s="156"/>
      <c r="D819" s="157" t="s">
        <v>167</v>
      </c>
      <c r="E819" s="158" t="s">
        <v>1</v>
      </c>
      <c r="F819" s="159" t="s">
        <v>425</v>
      </c>
      <c r="H819" s="158" t="s">
        <v>1</v>
      </c>
      <c r="I819" s="160"/>
      <c r="L819" s="156"/>
      <c r="M819" s="161"/>
      <c r="T819" s="162"/>
      <c r="AT819" s="158" t="s">
        <v>167</v>
      </c>
      <c r="AU819" s="158" t="s">
        <v>87</v>
      </c>
      <c r="AV819" s="12" t="s">
        <v>81</v>
      </c>
      <c r="AW819" s="12" t="s">
        <v>30</v>
      </c>
      <c r="AX819" s="12" t="s">
        <v>74</v>
      </c>
      <c r="AY819" s="158" t="s">
        <v>143</v>
      </c>
    </row>
    <row r="820" spans="2:65" s="13" customFormat="1" ht="12">
      <c r="B820" s="163"/>
      <c r="D820" s="157" t="s">
        <v>167</v>
      </c>
      <c r="E820" s="164" t="s">
        <v>1</v>
      </c>
      <c r="F820" s="165" t="s">
        <v>1303</v>
      </c>
      <c r="H820" s="166">
        <v>36.414000000000001</v>
      </c>
      <c r="I820" s="167"/>
      <c r="L820" s="163"/>
      <c r="M820" s="168"/>
      <c r="T820" s="169"/>
      <c r="AT820" s="164" t="s">
        <v>167</v>
      </c>
      <c r="AU820" s="164" t="s">
        <v>87</v>
      </c>
      <c r="AV820" s="13" t="s">
        <v>87</v>
      </c>
      <c r="AW820" s="13" t="s">
        <v>30</v>
      </c>
      <c r="AX820" s="13" t="s">
        <v>74</v>
      </c>
      <c r="AY820" s="164" t="s">
        <v>143</v>
      </c>
    </row>
    <row r="821" spans="2:65" s="14" customFormat="1" ht="12">
      <c r="B821" s="170"/>
      <c r="D821" s="157" t="s">
        <v>167</v>
      </c>
      <c r="E821" s="171" t="s">
        <v>1</v>
      </c>
      <c r="F821" s="172" t="s">
        <v>170</v>
      </c>
      <c r="H821" s="173">
        <v>36.414000000000001</v>
      </c>
      <c r="I821" s="174"/>
      <c r="L821" s="170"/>
      <c r="M821" s="175"/>
      <c r="T821" s="176"/>
      <c r="AT821" s="171" t="s">
        <v>167</v>
      </c>
      <c r="AU821" s="171" t="s">
        <v>87</v>
      </c>
      <c r="AV821" s="14" t="s">
        <v>149</v>
      </c>
      <c r="AW821" s="14" t="s">
        <v>30</v>
      </c>
      <c r="AX821" s="14" t="s">
        <v>81</v>
      </c>
      <c r="AY821" s="171" t="s">
        <v>143</v>
      </c>
    </row>
    <row r="822" spans="2:65" s="1" customFormat="1" ht="16.5" customHeight="1">
      <c r="B822" s="31"/>
      <c r="C822" s="183" t="s">
        <v>1304</v>
      </c>
      <c r="D822" s="183" t="s">
        <v>479</v>
      </c>
      <c r="E822" s="184" t="s">
        <v>1305</v>
      </c>
      <c r="F822" s="185" t="s">
        <v>1306</v>
      </c>
      <c r="G822" s="186" t="s">
        <v>148</v>
      </c>
      <c r="H822" s="187">
        <v>37.142000000000003</v>
      </c>
      <c r="I822" s="188"/>
      <c r="J822" s="189">
        <f>ROUND(I822*H822,2)</f>
        <v>0</v>
      </c>
      <c r="K822" s="190"/>
      <c r="L822" s="191"/>
      <c r="M822" s="192" t="s">
        <v>1</v>
      </c>
      <c r="N822" s="193" t="s">
        <v>40</v>
      </c>
      <c r="P822" s="152">
        <f>O822*H822</f>
        <v>0</v>
      </c>
      <c r="Q822" s="152">
        <v>7.0000000000000001E-3</v>
      </c>
      <c r="R822" s="152">
        <f>Q822*H822</f>
        <v>0.259994</v>
      </c>
      <c r="S822" s="152">
        <v>0</v>
      </c>
      <c r="T822" s="153">
        <f>S822*H822</f>
        <v>0</v>
      </c>
      <c r="AR822" s="154" t="s">
        <v>391</v>
      </c>
      <c r="AT822" s="154" t="s">
        <v>479</v>
      </c>
      <c r="AU822" s="154" t="s">
        <v>87</v>
      </c>
      <c r="AY822" s="16" t="s">
        <v>143</v>
      </c>
      <c r="BE822" s="155">
        <f>IF(N822="základná",J822,0)</f>
        <v>0</v>
      </c>
      <c r="BF822" s="155">
        <f>IF(N822="znížená",J822,0)</f>
        <v>0</v>
      </c>
      <c r="BG822" s="155">
        <f>IF(N822="zákl. prenesená",J822,0)</f>
        <v>0</v>
      </c>
      <c r="BH822" s="155">
        <f>IF(N822="zníž. prenesená",J822,0)</f>
        <v>0</v>
      </c>
      <c r="BI822" s="155">
        <f>IF(N822="nulová",J822,0)</f>
        <v>0</v>
      </c>
      <c r="BJ822" s="16" t="s">
        <v>87</v>
      </c>
      <c r="BK822" s="155">
        <f>ROUND(I822*H822,2)</f>
        <v>0</v>
      </c>
      <c r="BL822" s="16" t="s">
        <v>298</v>
      </c>
      <c r="BM822" s="154" t="s">
        <v>1307</v>
      </c>
    </row>
    <row r="823" spans="2:65" s="13" customFormat="1" ht="12">
      <c r="B823" s="163"/>
      <c r="D823" s="157" t="s">
        <v>167</v>
      </c>
      <c r="F823" s="165" t="s">
        <v>1308</v>
      </c>
      <c r="H823" s="166">
        <v>37.142000000000003</v>
      </c>
      <c r="I823" s="167"/>
      <c r="L823" s="163"/>
      <c r="M823" s="168"/>
      <c r="T823" s="169"/>
      <c r="AT823" s="164" t="s">
        <v>167</v>
      </c>
      <c r="AU823" s="164" t="s">
        <v>87</v>
      </c>
      <c r="AV823" s="13" t="s">
        <v>87</v>
      </c>
      <c r="AW823" s="13" t="s">
        <v>4</v>
      </c>
      <c r="AX823" s="13" t="s">
        <v>81</v>
      </c>
      <c r="AY823" s="164" t="s">
        <v>143</v>
      </c>
    </row>
    <row r="824" spans="2:65" s="1" customFormat="1" ht="24.25" customHeight="1">
      <c r="B824" s="31"/>
      <c r="C824" s="142" t="s">
        <v>1309</v>
      </c>
      <c r="D824" s="142" t="s">
        <v>145</v>
      </c>
      <c r="E824" s="143" t="s">
        <v>1310</v>
      </c>
      <c r="F824" s="144" t="s">
        <v>1311</v>
      </c>
      <c r="G824" s="145" t="s">
        <v>148</v>
      </c>
      <c r="H824" s="146">
        <v>36.414000000000001</v>
      </c>
      <c r="I824" s="147"/>
      <c r="J824" s="148">
        <f>ROUND(I824*H824,2)</f>
        <v>0</v>
      </c>
      <c r="K824" s="149"/>
      <c r="L824" s="31"/>
      <c r="M824" s="150" t="s">
        <v>1</v>
      </c>
      <c r="N824" s="151" t="s">
        <v>40</v>
      </c>
      <c r="P824" s="152">
        <f>O824*H824</f>
        <v>0</v>
      </c>
      <c r="Q824" s="152">
        <v>0</v>
      </c>
      <c r="R824" s="152">
        <f>Q824*H824</f>
        <v>0</v>
      </c>
      <c r="S824" s="152">
        <v>0</v>
      </c>
      <c r="T824" s="153">
        <f>S824*H824</f>
        <v>0</v>
      </c>
      <c r="AR824" s="154" t="s">
        <v>298</v>
      </c>
      <c r="AT824" s="154" t="s">
        <v>145</v>
      </c>
      <c r="AU824" s="154" t="s">
        <v>87</v>
      </c>
      <c r="AY824" s="16" t="s">
        <v>143</v>
      </c>
      <c r="BE824" s="155">
        <f>IF(N824="základná",J824,0)</f>
        <v>0</v>
      </c>
      <c r="BF824" s="155">
        <f>IF(N824="znížená",J824,0)</f>
        <v>0</v>
      </c>
      <c r="BG824" s="155">
        <f>IF(N824="zákl. prenesená",J824,0)</f>
        <v>0</v>
      </c>
      <c r="BH824" s="155">
        <f>IF(N824="zníž. prenesená",J824,0)</f>
        <v>0</v>
      </c>
      <c r="BI824" s="155">
        <f>IF(N824="nulová",J824,0)</f>
        <v>0</v>
      </c>
      <c r="BJ824" s="16" t="s">
        <v>87</v>
      </c>
      <c r="BK824" s="155">
        <f>ROUND(I824*H824,2)</f>
        <v>0</v>
      </c>
      <c r="BL824" s="16" t="s">
        <v>298</v>
      </c>
      <c r="BM824" s="154" t="s">
        <v>1312</v>
      </c>
    </row>
    <row r="825" spans="2:65" s="1" customFormat="1" ht="24.25" customHeight="1">
      <c r="B825" s="31"/>
      <c r="C825" s="183" t="s">
        <v>1313</v>
      </c>
      <c r="D825" s="183" t="s">
        <v>479</v>
      </c>
      <c r="E825" s="184" t="s">
        <v>1314</v>
      </c>
      <c r="F825" s="185" t="s">
        <v>1315</v>
      </c>
      <c r="G825" s="186" t="s">
        <v>148</v>
      </c>
      <c r="H825" s="187">
        <v>37.506</v>
      </c>
      <c r="I825" s="188"/>
      <c r="J825" s="189">
        <f>ROUND(I825*H825,2)</f>
        <v>0</v>
      </c>
      <c r="K825" s="190"/>
      <c r="L825" s="191"/>
      <c r="M825" s="192" t="s">
        <v>1</v>
      </c>
      <c r="N825" s="193" t="s">
        <v>40</v>
      </c>
      <c r="P825" s="152">
        <f>O825*H825</f>
        <v>0</v>
      </c>
      <c r="Q825" s="152">
        <v>8.0000000000000007E-5</v>
      </c>
      <c r="R825" s="152">
        <f>Q825*H825</f>
        <v>3.0004800000000002E-3</v>
      </c>
      <c r="S825" s="152">
        <v>0</v>
      </c>
      <c r="T825" s="153">
        <f>S825*H825</f>
        <v>0</v>
      </c>
      <c r="AR825" s="154" t="s">
        <v>391</v>
      </c>
      <c r="AT825" s="154" t="s">
        <v>479</v>
      </c>
      <c r="AU825" s="154" t="s">
        <v>87</v>
      </c>
      <c r="AY825" s="16" t="s">
        <v>143</v>
      </c>
      <c r="BE825" s="155">
        <f>IF(N825="základná",J825,0)</f>
        <v>0</v>
      </c>
      <c r="BF825" s="155">
        <f>IF(N825="znížená",J825,0)</f>
        <v>0</v>
      </c>
      <c r="BG825" s="155">
        <f>IF(N825="zákl. prenesená",J825,0)</f>
        <v>0</v>
      </c>
      <c r="BH825" s="155">
        <f>IF(N825="zníž. prenesená",J825,0)</f>
        <v>0</v>
      </c>
      <c r="BI825" s="155">
        <f>IF(N825="nulová",J825,0)</f>
        <v>0</v>
      </c>
      <c r="BJ825" s="16" t="s">
        <v>87</v>
      </c>
      <c r="BK825" s="155">
        <f>ROUND(I825*H825,2)</f>
        <v>0</v>
      </c>
      <c r="BL825" s="16" t="s">
        <v>298</v>
      </c>
      <c r="BM825" s="154" t="s">
        <v>1316</v>
      </c>
    </row>
    <row r="826" spans="2:65" s="13" customFormat="1" ht="12">
      <c r="B826" s="163"/>
      <c r="D826" s="157" t="s">
        <v>167</v>
      </c>
      <c r="F826" s="165" t="s">
        <v>1317</v>
      </c>
      <c r="H826" s="166">
        <v>37.506</v>
      </c>
      <c r="I826" s="167"/>
      <c r="L826" s="163"/>
      <c r="M826" s="168"/>
      <c r="T826" s="169"/>
      <c r="AT826" s="164" t="s">
        <v>167</v>
      </c>
      <c r="AU826" s="164" t="s">
        <v>87</v>
      </c>
      <c r="AV826" s="13" t="s">
        <v>87</v>
      </c>
      <c r="AW826" s="13" t="s">
        <v>4</v>
      </c>
      <c r="AX826" s="13" t="s">
        <v>81</v>
      </c>
      <c r="AY826" s="164" t="s">
        <v>143</v>
      </c>
    </row>
    <row r="827" spans="2:65" s="1" customFormat="1" ht="24.25" customHeight="1">
      <c r="B827" s="31"/>
      <c r="C827" s="142" t="s">
        <v>1318</v>
      </c>
      <c r="D827" s="142" t="s">
        <v>145</v>
      </c>
      <c r="E827" s="143" t="s">
        <v>1319</v>
      </c>
      <c r="F827" s="144" t="s">
        <v>1320</v>
      </c>
      <c r="G827" s="145" t="s">
        <v>216</v>
      </c>
      <c r="H827" s="177"/>
      <c r="I827" s="147"/>
      <c r="J827" s="148">
        <f>ROUND(I827*H827,2)</f>
        <v>0</v>
      </c>
      <c r="K827" s="149"/>
      <c r="L827" s="31"/>
      <c r="M827" s="150" t="s">
        <v>1</v>
      </c>
      <c r="N827" s="151" t="s">
        <v>40</v>
      </c>
      <c r="P827" s="152">
        <f>O827*H827</f>
        <v>0</v>
      </c>
      <c r="Q827" s="152">
        <v>0</v>
      </c>
      <c r="R827" s="152">
        <f>Q827*H827</f>
        <v>0</v>
      </c>
      <c r="S827" s="152">
        <v>0</v>
      </c>
      <c r="T827" s="153">
        <f>S827*H827</f>
        <v>0</v>
      </c>
      <c r="AR827" s="154" t="s">
        <v>298</v>
      </c>
      <c r="AT827" s="154" t="s">
        <v>145</v>
      </c>
      <c r="AU827" s="154" t="s">
        <v>87</v>
      </c>
      <c r="AY827" s="16" t="s">
        <v>143</v>
      </c>
      <c r="BE827" s="155">
        <f>IF(N827="základná",J827,0)</f>
        <v>0</v>
      </c>
      <c r="BF827" s="155">
        <f>IF(N827="znížená",J827,0)</f>
        <v>0</v>
      </c>
      <c r="BG827" s="155">
        <f>IF(N827="zákl. prenesená",J827,0)</f>
        <v>0</v>
      </c>
      <c r="BH827" s="155">
        <f>IF(N827="zníž. prenesená",J827,0)</f>
        <v>0</v>
      </c>
      <c r="BI827" s="155">
        <f>IF(N827="nulová",J827,0)</f>
        <v>0</v>
      </c>
      <c r="BJ827" s="16" t="s">
        <v>87</v>
      </c>
      <c r="BK827" s="155">
        <f>ROUND(I827*H827,2)</f>
        <v>0</v>
      </c>
      <c r="BL827" s="16" t="s">
        <v>298</v>
      </c>
      <c r="BM827" s="154" t="s">
        <v>1321</v>
      </c>
    </row>
    <row r="828" spans="2:65" s="11" customFormat="1" ht="22.75" customHeight="1">
      <c r="B828" s="130"/>
      <c r="D828" s="131" t="s">
        <v>73</v>
      </c>
      <c r="E828" s="140" t="s">
        <v>1322</v>
      </c>
      <c r="F828" s="140" t="s">
        <v>1323</v>
      </c>
      <c r="I828" s="133"/>
      <c r="J828" s="141">
        <f>BK828</f>
        <v>0</v>
      </c>
      <c r="L828" s="130"/>
      <c r="M828" s="135"/>
      <c r="P828" s="136">
        <f>SUM(P829:P834)</f>
        <v>0</v>
      </c>
      <c r="R828" s="136">
        <f>SUM(R829:R834)</f>
        <v>1.0636080000000001</v>
      </c>
      <c r="T828" s="137">
        <f>SUM(T829:T834)</f>
        <v>0</v>
      </c>
      <c r="AR828" s="131" t="s">
        <v>87</v>
      </c>
      <c r="AT828" s="138" t="s">
        <v>73</v>
      </c>
      <c r="AU828" s="138" t="s">
        <v>81</v>
      </c>
      <c r="AY828" s="131" t="s">
        <v>143</v>
      </c>
      <c r="BK828" s="139">
        <f>SUM(BK829:BK834)</f>
        <v>0</v>
      </c>
    </row>
    <row r="829" spans="2:65" s="1" customFormat="1" ht="24.25" customHeight="1">
      <c r="B829" s="31"/>
      <c r="C829" s="142" t="s">
        <v>1324</v>
      </c>
      <c r="D829" s="142" t="s">
        <v>145</v>
      </c>
      <c r="E829" s="143" t="s">
        <v>1325</v>
      </c>
      <c r="F829" s="144" t="s">
        <v>1326</v>
      </c>
      <c r="G829" s="145" t="s">
        <v>148</v>
      </c>
      <c r="H829" s="146">
        <v>182</v>
      </c>
      <c r="I829" s="147"/>
      <c r="J829" s="148">
        <f>ROUND(I829*H829,2)</f>
        <v>0</v>
      </c>
      <c r="K829" s="149"/>
      <c r="L829" s="31"/>
      <c r="M829" s="150" t="s">
        <v>1</v>
      </c>
      <c r="N829" s="151" t="s">
        <v>40</v>
      </c>
      <c r="P829" s="152">
        <f>O829*H829</f>
        <v>0</v>
      </c>
      <c r="Q829" s="152">
        <v>2.9999999999999997E-4</v>
      </c>
      <c r="R829" s="152">
        <f>Q829*H829</f>
        <v>5.4599999999999996E-2</v>
      </c>
      <c r="S829" s="152">
        <v>0</v>
      </c>
      <c r="T829" s="153">
        <f>S829*H829</f>
        <v>0</v>
      </c>
      <c r="AR829" s="154" t="s">
        <v>298</v>
      </c>
      <c r="AT829" s="154" t="s">
        <v>145</v>
      </c>
      <c r="AU829" s="154" t="s">
        <v>87</v>
      </c>
      <c r="AY829" s="16" t="s">
        <v>143</v>
      </c>
      <c r="BE829" s="155">
        <f>IF(N829="základná",J829,0)</f>
        <v>0</v>
      </c>
      <c r="BF829" s="155">
        <f>IF(N829="znížená",J829,0)</f>
        <v>0</v>
      </c>
      <c r="BG829" s="155">
        <f>IF(N829="zákl. prenesená",J829,0)</f>
        <v>0</v>
      </c>
      <c r="BH829" s="155">
        <f>IF(N829="zníž. prenesená",J829,0)</f>
        <v>0</v>
      </c>
      <c r="BI829" s="155">
        <f>IF(N829="nulová",J829,0)</f>
        <v>0</v>
      </c>
      <c r="BJ829" s="16" t="s">
        <v>87</v>
      </c>
      <c r="BK829" s="155">
        <f>ROUND(I829*H829,2)</f>
        <v>0</v>
      </c>
      <c r="BL829" s="16" t="s">
        <v>298</v>
      </c>
      <c r="BM829" s="154" t="s">
        <v>1327</v>
      </c>
    </row>
    <row r="830" spans="2:65" s="1" customFormat="1" ht="21.75" customHeight="1">
      <c r="B830" s="31"/>
      <c r="C830" s="183" t="s">
        <v>1328</v>
      </c>
      <c r="D830" s="183" t="s">
        <v>479</v>
      </c>
      <c r="E830" s="184" t="s">
        <v>1329</v>
      </c>
      <c r="F830" s="185" t="s">
        <v>1330</v>
      </c>
      <c r="G830" s="186" t="s">
        <v>148</v>
      </c>
      <c r="H830" s="187">
        <v>187.46</v>
      </c>
      <c r="I830" s="188"/>
      <c r="J830" s="189">
        <f>ROUND(I830*H830,2)</f>
        <v>0</v>
      </c>
      <c r="K830" s="190"/>
      <c r="L830" s="191"/>
      <c r="M830" s="192" t="s">
        <v>1</v>
      </c>
      <c r="N830" s="193" t="s">
        <v>40</v>
      </c>
      <c r="P830" s="152">
        <f>O830*H830</f>
        <v>0</v>
      </c>
      <c r="Q830" s="152">
        <v>5.3E-3</v>
      </c>
      <c r="R830" s="152">
        <f>Q830*H830</f>
        <v>0.99353800000000003</v>
      </c>
      <c r="S830" s="152">
        <v>0</v>
      </c>
      <c r="T830" s="153">
        <f>S830*H830</f>
        <v>0</v>
      </c>
      <c r="AR830" s="154" t="s">
        <v>391</v>
      </c>
      <c r="AT830" s="154" t="s">
        <v>479</v>
      </c>
      <c r="AU830" s="154" t="s">
        <v>87</v>
      </c>
      <c r="AY830" s="16" t="s">
        <v>143</v>
      </c>
      <c r="BE830" s="155">
        <f>IF(N830="základná",J830,0)</f>
        <v>0</v>
      </c>
      <c r="BF830" s="155">
        <f>IF(N830="znížená",J830,0)</f>
        <v>0</v>
      </c>
      <c r="BG830" s="155">
        <f>IF(N830="zákl. prenesená",J830,0)</f>
        <v>0</v>
      </c>
      <c r="BH830" s="155">
        <f>IF(N830="zníž. prenesená",J830,0)</f>
        <v>0</v>
      </c>
      <c r="BI830" s="155">
        <f>IF(N830="nulová",J830,0)</f>
        <v>0</v>
      </c>
      <c r="BJ830" s="16" t="s">
        <v>87</v>
      </c>
      <c r="BK830" s="155">
        <f>ROUND(I830*H830,2)</f>
        <v>0</v>
      </c>
      <c r="BL830" s="16" t="s">
        <v>298</v>
      </c>
      <c r="BM830" s="154" t="s">
        <v>1331</v>
      </c>
    </row>
    <row r="831" spans="2:65" s="13" customFormat="1" ht="12">
      <c r="B831" s="163"/>
      <c r="D831" s="157" t="s">
        <v>167</v>
      </c>
      <c r="F831" s="165" t="s">
        <v>1332</v>
      </c>
      <c r="H831" s="166">
        <v>187.46</v>
      </c>
      <c r="I831" s="167"/>
      <c r="L831" s="163"/>
      <c r="M831" s="168"/>
      <c r="T831" s="169"/>
      <c r="AT831" s="164" t="s">
        <v>167</v>
      </c>
      <c r="AU831" s="164" t="s">
        <v>87</v>
      </c>
      <c r="AV831" s="13" t="s">
        <v>87</v>
      </c>
      <c r="AW831" s="13" t="s">
        <v>4</v>
      </c>
      <c r="AX831" s="13" t="s">
        <v>81</v>
      </c>
      <c r="AY831" s="164" t="s">
        <v>143</v>
      </c>
    </row>
    <row r="832" spans="2:65" s="1" customFormat="1" ht="21.75" customHeight="1">
      <c r="B832" s="31"/>
      <c r="C832" s="142" t="s">
        <v>1333</v>
      </c>
      <c r="D832" s="142" t="s">
        <v>145</v>
      </c>
      <c r="E832" s="143" t="s">
        <v>1334</v>
      </c>
      <c r="F832" s="144" t="s">
        <v>1335</v>
      </c>
      <c r="G832" s="145" t="s">
        <v>148</v>
      </c>
      <c r="H832" s="146">
        <v>182</v>
      </c>
      <c r="I832" s="147"/>
      <c r="J832" s="148">
        <f>ROUND(I832*H832,2)</f>
        <v>0</v>
      </c>
      <c r="K832" s="149"/>
      <c r="L832" s="31"/>
      <c r="M832" s="150" t="s">
        <v>1</v>
      </c>
      <c r="N832" s="151" t="s">
        <v>40</v>
      </c>
      <c r="P832" s="152">
        <f>O832*H832</f>
        <v>0</v>
      </c>
      <c r="Q832" s="152">
        <v>0</v>
      </c>
      <c r="R832" s="152">
        <f>Q832*H832</f>
        <v>0</v>
      </c>
      <c r="S832" s="152">
        <v>0</v>
      </c>
      <c r="T832" s="153">
        <f>S832*H832</f>
        <v>0</v>
      </c>
      <c r="AR832" s="154" t="s">
        <v>298</v>
      </c>
      <c r="AT832" s="154" t="s">
        <v>145</v>
      </c>
      <c r="AU832" s="154" t="s">
        <v>87</v>
      </c>
      <c r="AY832" s="16" t="s">
        <v>143</v>
      </c>
      <c r="BE832" s="155">
        <f>IF(N832="základná",J832,0)</f>
        <v>0</v>
      </c>
      <c r="BF832" s="155">
        <f>IF(N832="znížená",J832,0)</f>
        <v>0</v>
      </c>
      <c r="BG832" s="155">
        <f>IF(N832="zákl. prenesená",J832,0)</f>
        <v>0</v>
      </c>
      <c r="BH832" s="155">
        <f>IF(N832="zníž. prenesená",J832,0)</f>
        <v>0</v>
      </c>
      <c r="BI832" s="155">
        <f>IF(N832="nulová",J832,0)</f>
        <v>0</v>
      </c>
      <c r="BJ832" s="16" t="s">
        <v>87</v>
      </c>
      <c r="BK832" s="155">
        <f>ROUND(I832*H832,2)</f>
        <v>0</v>
      </c>
      <c r="BL832" s="16" t="s">
        <v>298</v>
      </c>
      <c r="BM832" s="154" t="s">
        <v>1336</v>
      </c>
    </row>
    <row r="833" spans="2:65" s="1" customFormat="1" ht="24.25" customHeight="1">
      <c r="B833" s="31"/>
      <c r="C833" s="142" t="s">
        <v>1337</v>
      </c>
      <c r="D833" s="142" t="s">
        <v>145</v>
      </c>
      <c r="E833" s="143" t="s">
        <v>1338</v>
      </c>
      <c r="F833" s="144" t="s">
        <v>1339</v>
      </c>
      <c r="G833" s="145" t="s">
        <v>148</v>
      </c>
      <c r="H833" s="146">
        <v>182</v>
      </c>
      <c r="I833" s="147"/>
      <c r="J833" s="148">
        <f>ROUND(I833*H833,2)</f>
        <v>0</v>
      </c>
      <c r="K833" s="149"/>
      <c r="L833" s="31"/>
      <c r="M833" s="150" t="s">
        <v>1</v>
      </c>
      <c r="N833" s="151" t="s">
        <v>40</v>
      </c>
      <c r="P833" s="152">
        <f>O833*H833</f>
        <v>0</v>
      </c>
      <c r="Q833" s="152">
        <v>8.5000000000000006E-5</v>
      </c>
      <c r="R833" s="152">
        <f>Q833*H833</f>
        <v>1.5470000000000001E-2</v>
      </c>
      <c r="S833" s="152">
        <v>0</v>
      </c>
      <c r="T833" s="153">
        <f>S833*H833</f>
        <v>0</v>
      </c>
      <c r="AR833" s="154" t="s">
        <v>298</v>
      </c>
      <c r="AT833" s="154" t="s">
        <v>145</v>
      </c>
      <c r="AU833" s="154" t="s">
        <v>87</v>
      </c>
      <c r="AY833" s="16" t="s">
        <v>143</v>
      </c>
      <c r="BE833" s="155">
        <f>IF(N833="základná",J833,0)</f>
        <v>0</v>
      </c>
      <c r="BF833" s="155">
        <f>IF(N833="znížená",J833,0)</f>
        <v>0</v>
      </c>
      <c r="BG833" s="155">
        <f>IF(N833="zákl. prenesená",J833,0)</f>
        <v>0</v>
      </c>
      <c r="BH833" s="155">
        <f>IF(N833="zníž. prenesená",J833,0)</f>
        <v>0</v>
      </c>
      <c r="BI833" s="155">
        <f>IF(N833="nulová",J833,0)</f>
        <v>0</v>
      </c>
      <c r="BJ833" s="16" t="s">
        <v>87</v>
      </c>
      <c r="BK833" s="155">
        <f>ROUND(I833*H833,2)</f>
        <v>0</v>
      </c>
      <c r="BL833" s="16" t="s">
        <v>298</v>
      </c>
      <c r="BM833" s="154" t="s">
        <v>1340</v>
      </c>
    </row>
    <row r="834" spans="2:65" s="1" customFormat="1" ht="24.25" customHeight="1">
      <c r="B834" s="31"/>
      <c r="C834" s="142" t="s">
        <v>1341</v>
      </c>
      <c r="D834" s="142" t="s">
        <v>145</v>
      </c>
      <c r="E834" s="143" t="s">
        <v>1342</v>
      </c>
      <c r="F834" s="144" t="s">
        <v>1343</v>
      </c>
      <c r="G834" s="145" t="s">
        <v>174</v>
      </c>
      <c r="H834" s="146">
        <v>1.0640000000000001</v>
      </c>
      <c r="I834" s="147"/>
      <c r="J834" s="148">
        <f>ROUND(I834*H834,2)</f>
        <v>0</v>
      </c>
      <c r="K834" s="149"/>
      <c r="L834" s="31"/>
      <c r="M834" s="150" t="s">
        <v>1</v>
      </c>
      <c r="N834" s="151" t="s">
        <v>40</v>
      </c>
      <c r="P834" s="152">
        <f>O834*H834</f>
        <v>0</v>
      </c>
      <c r="Q834" s="152">
        <v>0</v>
      </c>
      <c r="R834" s="152">
        <f>Q834*H834</f>
        <v>0</v>
      </c>
      <c r="S834" s="152">
        <v>0</v>
      </c>
      <c r="T834" s="153">
        <f>S834*H834</f>
        <v>0</v>
      </c>
      <c r="AR834" s="154" t="s">
        <v>298</v>
      </c>
      <c r="AT834" s="154" t="s">
        <v>145</v>
      </c>
      <c r="AU834" s="154" t="s">
        <v>87</v>
      </c>
      <c r="AY834" s="16" t="s">
        <v>143</v>
      </c>
      <c r="BE834" s="155">
        <f>IF(N834="základná",J834,0)</f>
        <v>0</v>
      </c>
      <c r="BF834" s="155">
        <f>IF(N834="znížená",J834,0)</f>
        <v>0</v>
      </c>
      <c r="BG834" s="155">
        <f>IF(N834="zákl. prenesená",J834,0)</f>
        <v>0</v>
      </c>
      <c r="BH834" s="155">
        <f>IF(N834="zníž. prenesená",J834,0)</f>
        <v>0</v>
      </c>
      <c r="BI834" s="155">
        <f>IF(N834="nulová",J834,0)</f>
        <v>0</v>
      </c>
      <c r="BJ834" s="16" t="s">
        <v>87</v>
      </c>
      <c r="BK834" s="155">
        <f>ROUND(I834*H834,2)</f>
        <v>0</v>
      </c>
      <c r="BL834" s="16" t="s">
        <v>298</v>
      </c>
      <c r="BM834" s="154" t="s">
        <v>1344</v>
      </c>
    </row>
    <row r="835" spans="2:65" s="11" customFormat="1" ht="22.75" customHeight="1">
      <c r="B835" s="130"/>
      <c r="D835" s="131" t="s">
        <v>73</v>
      </c>
      <c r="E835" s="140" t="s">
        <v>1345</v>
      </c>
      <c r="F835" s="140" t="s">
        <v>1346</v>
      </c>
      <c r="I835" s="133"/>
      <c r="J835" s="141">
        <f>BK835</f>
        <v>0</v>
      </c>
      <c r="L835" s="130"/>
      <c r="M835" s="135"/>
      <c r="P835" s="136">
        <f>SUM(P836:P844)</f>
        <v>0</v>
      </c>
      <c r="R835" s="136">
        <f>SUM(R836:R844)</f>
        <v>1.5122001700000001</v>
      </c>
      <c r="T835" s="137">
        <f>SUM(T836:T844)</f>
        <v>0</v>
      </c>
      <c r="AR835" s="131" t="s">
        <v>87</v>
      </c>
      <c r="AT835" s="138" t="s">
        <v>73</v>
      </c>
      <c r="AU835" s="138" t="s">
        <v>81</v>
      </c>
      <c r="AY835" s="131" t="s">
        <v>143</v>
      </c>
      <c r="BK835" s="139">
        <f>SUM(BK836:BK844)</f>
        <v>0</v>
      </c>
    </row>
    <row r="836" spans="2:65" s="1" customFormat="1" ht="33" customHeight="1">
      <c r="B836" s="31"/>
      <c r="C836" s="142" t="s">
        <v>1347</v>
      </c>
      <c r="D836" s="142" t="s">
        <v>145</v>
      </c>
      <c r="E836" s="143" t="s">
        <v>1348</v>
      </c>
      <c r="F836" s="144" t="s">
        <v>1349</v>
      </c>
      <c r="G836" s="145" t="s">
        <v>148</v>
      </c>
      <c r="H836" s="146">
        <v>67.869</v>
      </c>
      <c r="I836" s="147"/>
      <c r="J836" s="148">
        <f>ROUND(I836*H836,2)</f>
        <v>0</v>
      </c>
      <c r="K836" s="149"/>
      <c r="L836" s="31"/>
      <c r="M836" s="150" t="s">
        <v>1</v>
      </c>
      <c r="N836" s="151" t="s">
        <v>40</v>
      </c>
      <c r="P836" s="152">
        <f>O836*H836</f>
        <v>0</v>
      </c>
      <c r="Q836" s="152">
        <v>2.65E-3</v>
      </c>
      <c r="R836" s="152">
        <f>Q836*H836</f>
        <v>0.17985285000000001</v>
      </c>
      <c r="S836" s="152">
        <v>0</v>
      </c>
      <c r="T836" s="153">
        <f>S836*H836</f>
        <v>0</v>
      </c>
      <c r="AR836" s="154" t="s">
        <v>298</v>
      </c>
      <c r="AT836" s="154" t="s">
        <v>145</v>
      </c>
      <c r="AU836" s="154" t="s">
        <v>87</v>
      </c>
      <c r="AY836" s="16" t="s">
        <v>143</v>
      </c>
      <c r="BE836" s="155">
        <f>IF(N836="základná",J836,0)</f>
        <v>0</v>
      </c>
      <c r="BF836" s="155">
        <f>IF(N836="znížená",J836,0)</f>
        <v>0</v>
      </c>
      <c r="BG836" s="155">
        <f>IF(N836="zákl. prenesená",J836,0)</f>
        <v>0</v>
      </c>
      <c r="BH836" s="155">
        <f>IF(N836="zníž. prenesená",J836,0)</f>
        <v>0</v>
      </c>
      <c r="BI836" s="155">
        <f>IF(N836="nulová",J836,0)</f>
        <v>0</v>
      </c>
      <c r="BJ836" s="16" t="s">
        <v>87</v>
      </c>
      <c r="BK836" s="155">
        <f>ROUND(I836*H836,2)</f>
        <v>0</v>
      </c>
      <c r="BL836" s="16" t="s">
        <v>298</v>
      </c>
      <c r="BM836" s="154" t="s">
        <v>1350</v>
      </c>
    </row>
    <row r="837" spans="2:65" s="12" customFormat="1" ht="12">
      <c r="B837" s="156"/>
      <c r="D837" s="157" t="s">
        <v>167</v>
      </c>
      <c r="E837" s="158" t="s">
        <v>1</v>
      </c>
      <c r="F837" s="159" t="s">
        <v>168</v>
      </c>
      <c r="H837" s="158" t="s">
        <v>1</v>
      </c>
      <c r="I837" s="160"/>
      <c r="L837" s="156"/>
      <c r="M837" s="161"/>
      <c r="T837" s="162"/>
      <c r="AT837" s="158" t="s">
        <v>167</v>
      </c>
      <c r="AU837" s="158" t="s">
        <v>87</v>
      </c>
      <c r="AV837" s="12" t="s">
        <v>81</v>
      </c>
      <c r="AW837" s="12" t="s">
        <v>30</v>
      </c>
      <c r="AX837" s="12" t="s">
        <v>74</v>
      </c>
      <c r="AY837" s="158" t="s">
        <v>143</v>
      </c>
    </row>
    <row r="838" spans="2:65" s="13" customFormat="1" ht="12">
      <c r="B838" s="163"/>
      <c r="D838" s="157" t="s">
        <v>167</v>
      </c>
      <c r="E838" s="164" t="s">
        <v>1</v>
      </c>
      <c r="F838" s="165" t="s">
        <v>1351</v>
      </c>
      <c r="H838" s="166">
        <v>44.912999999999997</v>
      </c>
      <c r="I838" s="167"/>
      <c r="L838" s="163"/>
      <c r="M838" s="168"/>
      <c r="T838" s="169"/>
      <c r="AT838" s="164" t="s">
        <v>167</v>
      </c>
      <c r="AU838" s="164" t="s">
        <v>87</v>
      </c>
      <c r="AV838" s="13" t="s">
        <v>87</v>
      </c>
      <c r="AW838" s="13" t="s">
        <v>30</v>
      </c>
      <c r="AX838" s="13" t="s">
        <v>74</v>
      </c>
      <c r="AY838" s="164" t="s">
        <v>143</v>
      </c>
    </row>
    <row r="839" spans="2:65" s="13" customFormat="1" ht="12">
      <c r="B839" s="163"/>
      <c r="D839" s="157" t="s">
        <v>167</v>
      </c>
      <c r="E839" s="164" t="s">
        <v>1</v>
      </c>
      <c r="F839" s="165" t="s">
        <v>1352</v>
      </c>
      <c r="H839" s="166">
        <v>7.5170000000000003</v>
      </c>
      <c r="I839" s="167"/>
      <c r="L839" s="163"/>
      <c r="M839" s="168"/>
      <c r="T839" s="169"/>
      <c r="AT839" s="164" t="s">
        <v>167</v>
      </c>
      <c r="AU839" s="164" t="s">
        <v>87</v>
      </c>
      <c r="AV839" s="13" t="s">
        <v>87</v>
      </c>
      <c r="AW839" s="13" t="s">
        <v>30</v>
      </c>
      <c r="AX839" s="13" t="s">
        <v>74</v>
      </c>
      <c r="AY839" s="164" t="s">
        <v>143</v>
      </c>
    </row>
    <row r="840" spans="2:65" s="13" customFormat="1" ht="12">
      <c r="B840" s="163"/>
      <c r="D840" s="157" t="s">
        <v>167</v>
      </c>
      <c r="E840" s="164" t="s">
        <v>1</v>
      </c>
      <c r="F840" s="165" t="s">
        <v>1353</v>
      </c>
      <c r="H840" s="166">
        <v>15.439</v>
      </c>
      <c r="I840" s="167"/>
      <c r="L840" s="163"/>
      <c r="M840" s="168"/>
      <c r="T840" s="169"/>
      <c r="AT840" s="164" t="s">
        <v>167</v>
      </c>
      <c r="AU840" s="164" t="s">
        <v>87</v>
      </c>
      <c r="AV840" s="13" t="s">
        <v>87</v>
      </c>
      <c r="AW840" s="13" t="s">
        <v>30</v>
      </c>
      <c r="AX840" s="13" t="s">
        <v>74</v>
      </c>
      <c r="AY840" s="164" t="s">
        <v>143</v>
      </c>
    </row>
    <row r="841" spans="2:65" s="14" customFormat="1" ht="12">
      <c r="B841" s="170"/>
      <c r="D841" s="157" t="s">
        <v>167</v>
      </c>
      <c r="E841" s="171" t="s">
        <v>1</v>
      </c>
      <c r="F841" s="172" t="s">
        <v>170</v>
      </c>
      <c r="H841" s="173">
        <v>67.869</v>
      </c>
      <c r="I841" s="174"/>
      <c r="L841" s="170"/>
      <c r="M841" s="175"/>
      <c r="T841" s="176"/>
      <c r="AT841" s="171" t="s">
        <v>167</v>
      </c>
      <c r="AU841" s="171" t="s">
        <v>87</v>
      </c>
      <c r="AV841" s="14" t="s">
        <v>149</v>
      </c>
      <c r="AW841" s="14" t="s">
        <v>30</v>
      </c>
      <c r="AX841" s="14" t="s">
        <v>81</v>
      </c>
      <c r="AY841" s="171" t="s">
        <v>143</v>
      </c>
    </row>
    <row r="842" spans="2:65" s="1" customFormat="1" ht="16.5" customHeight="1">
      <c r="B842" s="31"/>
      <c r="C842" s="183" t="s">
        <v>1354</v>
      </c>
      <c r="D842" s="183" t="s">
        <v>479</v>
      </c>
      <c r="E842" s="184" t="s">
        <v>1355</v>
      </c>
      <c r="F842" s="185" t="s">
        <v>1356</v>
      </c>
      <c r="G842" s="186" t="s">
        <v>148</v>
      </c>
      <c r="H842" s="187">
        <v>71.941000000000003</v>
      </c>
      <c r="I842" s="188"/>
      <c r="J842" s="189">
        <f>ROUND(I842*H842,2)</f>
        <v>0</v>
      </c>
      <c r="K842" s="190"/>
      <c r="L842" s="191"/>
      <c r="M842" s="192" t="s">
        <v>1</v>
      </c>
      <c r="N842" s="193" t="s">
        <v>40</v>
      </c>
      <c r="P842" s="152">
        <f>O842*H842</f>
        <v>0</v>
      </c>
      <c r="Q842" s="152">
        <v>1.8519999999999998E-2</v>
      </c>
      <c r="R842" s="152">
        <f>Q842*H842</f>
        <v>1.33234732</v>
      </c>
      <c r="S842" s="152">
        <v>0</v>
      </c>
      <c r="T842" s="153">
        <f>S842*H842</f>
        <v>0</v>
      </c>
      <c r="AR842" s="154" t="s">
        <v>391</v>
      </c>
      <c r="AT842" s="154" t="s">
        <v>479</v>
      </c>
      <c r="AU842" s="154" t="s">
        <v>87</v>
      </c>
      <c r="AY842" s="16" t="s">
        <v>143</v>
      </c>
      <c r="BE842" s="155">
        <f>IF(N842="základná",J842,0)</f>
        <v>0</v>
      </c>
      <c r="BF842" s="155">
        <f>IF(N842="znížená",J842,0)</f>
        <v>0</v>
      </c>
      <c r="BG842" s="155">
        <f>IF(N842="zákl. prenesená",J842,0)</f>
        <v>0</v>
      </c>
      <c r="BH842" s="155">
        <f>IF(N842="zníž. prenesená",J842,0)</f>
        <v>0</v>
      </c>
      <c r="BI842" s="155">
        <f>IF(N842="nulová",J842,0)</f>
        <v>0</v>
      </c>
      <c r="BJ842" s="16" t="s">
        <v>87</v>
      </c>
      <c r="BK842" s="155">
        <f>ROUND(I842*H842,2)</f>
        <v>0</v>
      </c>
      <c r="BL842" s="16" t="s">
        <v>298</v>
      </c>
      <c r="BM842" s="154" t="s">
        <v>1357</v>
      </c>
    </row>
    <row r="843" spans="2:65" s="13" customFormat="1" ht="12">
      <c r="B843" s="163"/>
      <c r="D843" s="157" t="s">
        <v>167</v>
      </c>
      <c r="F843" s="165" t="s">
        <v>1358</v>
      </c>
      <c r="H843" s="166">
        <v>71.941000000000003</v>
      </c>
      <c r="I843" s="167"/>
      <c r="L843" s="163"/>
      <c r="M843" s="168"/>
      <c r="T843" s="169"/>
      <c r="AT843" s="164" t="s">
        <v>167</v>
      </c>
      <c r="AU843" s="164" t="s">
        <v>87</v>
      </c>
      <c r="AV843" s="13" t="s">
        <v>87</v>
      </c>
      <c r="AW843" s="13" t="s">
        <v>4</v>
      </c>
      <c r="AX843" s="13" t="s">
        <v>81</v>
      </c>
      <c r="AY843" s="164" t="s">
        <v>143</v>
      </c>
    </row>
    <row r="844" spans="2:65" s="1" customFormat="1" ht="24.25" customHeight="1">
      <c r="B844" s="31"/>
      <c r="C844" s="142" t="s">
        <v>1359</v>
      </c>
      <c r="D844" s="142" t="s">
        <v>145</v>
      </c>
      <c r="E844" s="143" t="s">
        <v>1360</v>
      </c>
      <c r="F844" s="144" t="s">
        <v>1361</v>
      </c>
      <c r="G844" s="145" t="s">
        <v>216</v>
      </c>
      <c r="H844" s="177"/>
      <c r="I844" s="147"/>
      <c r="J844" s="148">
        <f>ROUND(I844*H844,2)</f>
        <v>0</v>
      </c>
      <c r="K844" s="149"/>
      <c r="L844" s="31"/>
      <c r="M844" s="150" t="s">
        <v>1</v>
      </c>
      <c r="N844" s="151" t="s">
        <v>40</v>
      </c>
      <c r="P844" s="152">
        <f>O844*H844</f>
        <v>0</v>
      </c>
      <c r="Q844" s="152">
        <v>0</v>
      </c>
      <c r="R844" s="152">
        <f>Q844*H844</f>
        <v>0</v>
      </c>
      <c r="S844" s="152">
        <v>0</v>
      </c>
      <c r="T844" s="153">
        <f>S844*H844</f>
        <v>0</v>
      </c>
      <c r="AR844" s="154" t="s">
        <v>298</v>
      </c>
      <c r="AT844" s="154" t="s">
        <v>145</v>
      </c>
      <c r="AU844" s="154" t="s">
        <v>87</v>
      </c>
      <c r="AY844" s="16" t="s">
        <v>143</v>
      </c>
      <c r="BE844" s="155">
        <f>IF(N844="základná",J844,0)</f>
        <v>0</v>
      </c>
      <c r="BF844" s="155">
        <f>IF(N844="znížená",J844,0)</f>
        <v>0</v>
      </c>
      <c r="BG844" s="155">
        <f>IF(N844="zákl. prenesená",J844,0)</f>
        <v>0</v>
      </c>
      <c r="BH844" s="155">
        <f>IF(N844="zníž. prenesená",J844,0)</f>
        <v>0</v>
      </c>
      <c r="BI844" s="155">
        <f>IF(N844="nulová",J844,0)</f>
        <v>0</v>
      </c>
      <c r="BJ844" s="16" t="s">
        <v>87</v>
      </c>
      <c r="BK844" s="155">
        <f>ROUND(I844*H844,2)</f>
        <v>0</v>
      </c>
      <c r="BL844" s="16" t="s">
        <v>298</v>
      </c>
      <c r="BM844" s="154" t="s">
        <v>1362</v>
      </c>
    </row>
    <row r="845" spans="2:65" s="11" customFormat="1" ht="22.75" customHeight="1">
      <c r="B845" s="130"/>
      <c r="D845" s="131" t="s">
        <v>73</v>
      </c>
      <c r="E845" s="140" t="s">
        <v>1363</v>
      </c>
      <c r="F845" s="140" t="s">
        <v>1364</v>
      </c>
      <c r="I845" s="133"/>
      <c r="J845" s="141">
        <f>BK845</f>
        <v>0</v>
      </c>
      <c r="L845" s="130"/>
      <c r="M845" s="135"/>
      <c r="P845" s="136">
        <f>SUM(P846:P854)</f>
        <v>0</v>
      </c>
      <c r="R845" s="136">
        <f>SUM(R846:R854)</f>
        <v>1.3594551920000001E-2</v>
      </c>
      <c r="T845" s="137">
        <f>SUM(T846:T854)</f>
        <v>0</v>
      </c>
      <c r="AR845" s="131" t="s">
        <v>87</v>
      </c>
      <c r="AT845" s="138" t="s">
        <v>73</v>
      </c>
      <c r="AU845" s="138" t="s">
        <v>81</v>
      </c>
      <c r="AY845" s="131" t="s">
        <v>143</v>
      </c>
      <c r="BK845" s="139">
        <f>SUM(BK846:BK854)</f>
        <v>0</v>
      </c>
    </row>
    <row r="846" spans="2:65" s="1" customFormat="1" ht="24.25" customHeight="1">
      <c r="B846" s="31"/>
      <c r="C846" s="142" t="s">
        <v>1365</v>
      </c>
      <c r="D846" s="142" t="s">
        <v>145</v>
      </c>
      <c r="E846" s="143" t="s">
        <v>1366</v>
      </c>
      <c r="F846" s="144" t="s">
        <v>1367</v>
      </c>
      <c r="G846" s="145" t="s">
        <v>148</v>
      </c>
      <c r="H846" s="146">
        <v>56.213000000000001</v>
      </c>
      <c r="I846" s="147"/>
      <c r="J846" s="148">
        <f>ROUND(I846*H846,2)</f>
        <v>0</v>
      </c>
      <c r="K846" s="149"/>
      <c r="L846" s="31"/>
      <c r="M846" s="150" t="s">
        <v>1</v>
      </c>
      <c r="N846" s="151" t="s">
        <v>40</v>
      </c>
      <c r="P846" s="152">
        <f>O846*H846</f>
        <v>0</v>
      </c>
      <c r="Q846" s="152">
        <v>1.6184000000000001E-4</v>
      </c>
      <c r="R846" s="152">
        <f>Q846*H846</f>
        <v>9.0975119200000006E-3</v>
      </c>
      <c r="S846" s="152">
        <v>0</v>
      </c>
      <c r="T846" s="153">
        <f>S846*H846</f>
        <v>0</v>
      </c>
      <c r="AR846" s="154" t="s">
        <v>298</v>
      </c>
      <c r="AT846" s="154" t="s">
        <v>145</v>
      </c>
      <c r="AU846" s="154" t="s">
        <v>87</v>
      </c>
      <c r="AY846" s="16" t="s">
        <v>143</v>
      </c>
      <c r="BE846" s="155">
        <f>IF(N846="základná",J846,0)</f>
        <v>0</v>
      </c>
      <c r="BF846" s="155">
        <f>IF(N846="znížená",J846,0)</f>
        <v>0</v>
      </c>
      <c r="BG846" s="155">
        <f>IF(N846="zákl. prenesená",J846,0)</f>
        <v>0</v>
      </c>
      <c r="BH846" s="155">
        <f>IF(N846="zníž. prenesená",J846,0)</f>
        <v>0</v>
      </c>
      <c r="BI846" s="155">
        <f>IF(N846="nulová",J846,0)</f>
        <v>0</v>
      </c>
      <c r="BJ846" s="16" t="s">
        <v>87</v>
      </c>
      <c r="BK846" s="155">
        <f>ROUND(I846*H846,2)</f>
        <v>0</v>
      </c>
      <c r="BL846" s="16" t="s">
        <v>298</v>
      </c>
      <c r="BM846" s="154" t="s">
        <v>1368</v>
      </c>
    </row>
    <row r="847" spans="2:65" s="1" customFormat="1" ht="24.25" customHeight="1">
      <c r="B847" s="31"/>
      <c r="C847" s="142" t="s">
        <v>1369</v>
      </c>
      <c r="D847" s="142" t="s">
        <v>145</v>
      </c>
      <c r="E847" s="143" t="s">
        <v>1370</v>
      </c>
      <c r="F847" s="144" t="s">
        <v>1371</v>
      </c>
      <c r="G847" s="145" t="s">
        <v>148</v>
      </c>
      <c r="H847" s="146">
        <v>56.213000000000001</v>
      </c>
      <c r="I847" s="147"/>
      <c r="J847" s="148">
        <f>ROUND(I847*H847,2)</f>
        <v>0</v>
      </c>
      <c r="K847" s="149"/>
      <c r="L847" s="31"/>
      <c r="M847" s="150" t="s">
        <v>1</v>
      </c>
      <c r="N847" s="151" t="s">
        <v>40</v>
      </c>
      <c r="P847" s="152">
        <f>O847*H847</f>
        <v>0</v>
      </c>
      <c r="Q847" s="152">
        <v>8.0000000000000007E-5</v>
      </c>
      <c r="R847" s="152">
        <f>Q847*H847</f>
        <v>4.4970400000000008E-3</v>
      </c>
      <c r="S847" s="152">
        <v>0</v>
      </c>
      <c r="T847" s="153">
        <f>S847*H847</f>
        <v>0</v>
      </c>
      <c r="AR847" s="154" t="s">
        <v>298</v>
      </c>
      <c r="AT847" s="154" t="s">
        <v>145</v>
      </c>
      <c r="AU847" s="154" t="s">
        <v>87</v>
      </c>
      <c r="AY847" s="16" t="s">
        <v>143</v>
      </c>
      <c r="BE847" s="155">
        <f>IF(N847="základná",J847,0)</f>
        <v>0</v>
      </c>
      <c r="BF847" s="155">
        <f>IF(N847="znížená",J847,0)</f>
        <v>0</v>
      </c>
      <c r="BG847" s="155">
        <f>IF(N847="zákl. prenesená",J847,0)</f>
        <v>0</v>
      </c>
      <c r="BH847" s="155">
        <f>IF(N847="zníž. prenesená",J847,0)</f>
        <v>0</v>
      </c>
      <c r="BI847" s="155">
        <f>IF(N847="nulová",J847,0)</f>
        <v>0</v>
      </c>
      <c r="BJ847" s="16" t="s">
        <v>87</v>
      </c>
      <c r="BK847" s="155">
        <f>ROUND(I847*H847,2)</f>
        <v>0</v>
      </c>
      <c r="BL847" s="16" t="s">
        <v>298</v>
      </c>
      <c r="BM847" s="154" t="s">
        <v>1372</v>
      </c>
    </row>
    <row r="848" spans="2:65" s="12" customFormat="1" ht="12">
      <c r="B848" s="156"/>
      <c r="D848" s="157" t="s">
        <v>167</v>
      </c>
      <c r="E848" s="158" t="s">
        <v>1</v>
      </c>
      <c r="F848" s="159" t="s">
        <v>1217</v>
      </c>
      <c r="H848" s="158" t="s">
        <v>1</v>
      </c>
      <c r="I848" s="160"/>
      <c r="L848" s="156"/>
      <c r="M848" s="161"/>
      <c r="T848" s="162"/>
      <c r="AT848" s="158" t="s">
        <v>167</v>
      </c>
      <c r="AU848" s="158" t="s">
        <v>87</v>
      </c>
      <c r="AV848" s="12" t="s">
        <v>81</v>
      </c>
      <c r="AW848" s="12" t="s">
        <v>30</v>
      </c>
      <c r="AX848" s="12" t="s">
        <v>74</v>
      </c>
      <c r="AY848" s="158" t="s">
        <v>143</v>
      </c>
    </row>
    <row r="849" spans="2:65" s="13" customFormat="1" ht="12">
      <c r="B849" s="163"/>
      <c r="D849" s="157" t="s">
        <v>167</v>
      </c>
      <c r="E849" s="164" t="s">
        <v>1</v>
      </c>
      <c r="F849" s="165" t="s">
        <v>1373</v>
      </c>
      <c r="H849" s="166">
        <v>7.3479999999999999</v>
      </c>
      <c r="I849" s="167"/>
      <c r="L849" s="163"/>
      <c r="M849" s="168"/>
      <c r="T849" s="169"/>
      <c r="AT849" s="164" t="s">
        <v>167</v>
      </c>
      <c r="AU849" s="164" t="s">
        <v>87</v>
      </c>
      <c r="AV849" s="13" t="s">
        <v>87</v>
      </c>
      <c r="AW849" s="13" t="s">
        <v>30</v>
      </c>
      <c r="AX849" s="13" t="s">
        <v>74</v>
      </c>
      <c r="AY849" s="164" t="s">
        <v>143</v>
      </c>
    </row>
    <row r="850" spans="2:65" s="12" customFormat="1" ht="12">
      <c r="B850" s="156"/>
      <c r="D850" s="157" t="s">
        <v>167</v>
      </c>
      <c r="E850" s="158" t="s">
        <v>1</v>
      </c>
      <c r="F850" s="159" t="s">
        <v>1219</v>
      </c>
      <c r="H850" s="158" t="s">
        <v>1</v>
      </c>
      <c r="I850" s="160"/>
      <c r="L850" s="156"/>
      <c r="M850" s="161"/>
      <c r="T850" s="162"/>
      <c r="AT850" s="158" t="s">
        <v>167</v>
      </c>
      <c r="AU850" s="158" t="s">
        <v>87</v>
      </c>
      <c r="AV850" s="12" t="s">
        <v>81</v>
      </c>
      <c r="AW850" s="12" t="s">
        <v>30</v>
      </c>
      <c r="AX850" s="12" t="s">
        <v>74</v>
      </c>
      <c r="AY850" s="158" t="s">
        <v>143</v>
      </c>
    </row>
    <row r="851" spans="2:65" s="13" customFormat="1" ht="12">
      <c r="B851" s="163"/>
      <c r="D851" s="157" t="s">
        <v>167</v>
      </c>
      <c r="E851" s="164" t="s">
        <v>1</v>
      </c>
      <c r="F851" s="165" t="s">
        <v>1374</v>
      </c>
      <c r="H851" s="166">
        <v>45.415999999999997</v>
      </c>
      <c r="I851" s="167"/>
      <c r="L851" s="163"/>
      <c r="M851" s="168"/>
      <c r="T851" s="169"/>
      <c r="AT851" s="164" t="s">
        <v>167</v>
      </c>
      <c r="AU851" s="164" t="s">
        <v>87</v>
      </c>
      <c r="AV851" s="13" t="s">
        <v>87</v>
      </c>
      <c r="AW851" s="13" t="s">
        <v>30</v>
      </c>
      <c r="AX851" s="13" t="s">
        <v>74</v>
      </c>
      <c r="AY851" s="164" t="s">
        <v>143</v>
      </c>
    </row>
    <row r="852" spans="2:65" s="12" customFormat="1" ht="12">
      <c r="B852" s="156"/>
      <c r="D852" s="157" t="s">
        <v>167</v>
      </c>
      <c r="E852" s="158" t="s">
        <v>1</v>
      </c>
      <c r="F852" s="159" t="s">
        <v>1221</v>
      </c>
      <c r="H852" s="158" t="s">
        <v>1</v>
      </c>
      <c r="I852" s="160"/>
      <c r="L852" s="156"/>
      <c r="M852" s="161"/>
      <c r="T852" s="162"/>
      <c r="AT852" s="158" t="s">
        <v>167</v>
      </c>
      <c r="AU852" s="158" t="s">
        <v>87</v>
      </c>
      <c r="AV852" s="12" t="s">
        <v>81</v>
      </c>
      <c r="AW852" s="12" t="s">
        <v>30</v>
      </c>
      <c r="AX852" s="12" t="s">
        <v>74</v>
      </c>
      <c r="AY852" s="158" t="s">
        <v>143</v>
      </c>
    </row>
    <row r="853" spans="2:65" s="13" customFormat="1" ht="12">
      <c r="B853" s="163"/>
      <c r="D853" s="157" t="s">
        <v>167</v>
      </c>
      <c r="E853" s="164" t="s">
        <v>1</v>
      </c>
      <c r="F853" s="165" t="s">
        <v>1375</v>
      </c>
      <c r="H853" s="166">
        <v>3.4489999999999998</v>
      </c>
      <c r="I853" s="167"/>
      <c r="L853" s="163"/>
      <c r="M853" s="168"/>
      <c r="T853" s="169"/>
      <c r="AT853" s="164" t="s">
        <v>167</v>
      </c>
      <c r="AU853" s="164" t="s">
        <v>87</v>
      </c>
      <c r="AV853" s="13" t="s">
        <v>87</v>
      </c>
      <c r="AW853" s="13" t="s">
        <v>30</v>
      </c>
      <c r="AX853" s="13" t="s">
        <v>74</v>
      </c>
      <c r="AY853" s="164" t="s">
        <v>143</v>
      </c>
    </row>
    <row r="854" spans="2:65" s="14" customFormat="1" ht="12">
      <c r="B854" s="170"/>
      <c r="D854" s="157" t="s">
        <v>167</v>
      </c>
      <c r="E854" s="171" t="s">
        <v>1</v>
      </c>
      <c r="F854" s="172" t="s">
        <v>170</v>
      </c>
      <c r="H854" s="173">
        <v>56.212999999999994</v>
      </c>
      <c r="I854" s="174"/>
      <c r="L854" s="170"/>
      <c r="M854" s="175"/>
      <c r="T854" s="176"/>
      <c r="AT854" s="171" t="s">
        <v>167</v>
      </c>
      <c r="AU854" s="171" t="s">
        <v>87</v>
      </c>
      <c r="AV854" s="14" t="s">
        <v>149</v>
      </c>
      <c r="AW854" s="14" t="s">
        <v>30</v>
      </c>
      <c r="AX854" s="14" t="s">
        <v>81</v>
      </c>
      <c r="AY854" s="171" t="s">
        <v>143</v>
      </c>
    </row>
    <row r="855" spans="2:65" s="11" customFormat="1" ht="22.75" customHeight="1">
      <c r="B855" s="130"/>
      <c r="D855" s="131" t="s">
        <v>73</v>
      </c>
      <c r="E855" s="140" t="s">
        <v>1376</v>
      </c>
      <c r="F855" s="140" t="s">
        <v>1377</v>
      </c>
      <c r="I855" s="133"/>
      <c r="J855" s="141">
        <f>BK855</f>
        <v>0</v>
      </c>
      <c r="L855" s="130"/>
      <c r="M855" s="135"/>
      <c r="P855" s="136">
        <f>SUM(P856:P888)</f>
        <v>0</v>
      </c>
      <c r="R855" s="136">
        <f>SUM(R856:R888)</f>
        <v>0.32603620733999994</v>
      </c>
      <c r="T855" s="137">
        <f>SUM(T856:T888)</f>
        <v>0</v>
      </c>
      <c r="AR855" s="131" t="s">
        <v>87</v>
      </c>
      <c r="AT855" s="138" t="s">
        <v>73</v>
      </c>
      <c r="AU855" s="138" t="s">
        <v>81</v>
      </c>
      <c r="AY855" s="131" t="s">
        <v>143</v>
      </c>
      <c r="BK855" s="139">
        <f>SUM(BK856:BK888)</f>
        <v>0</v>
      </c>
    </row>
    <row r="856" spans="2:65" s="1" customFormat="1" ht="24.25" customHeight="1">
      <c r="B856" s="31"/>
      <c r="C856" s="142" t="s">
        <v>1378</v>
      </c>
      <c r="D856" s="142" t="s">
        <v>145</v>
      </c>
      <c r="E856" s="143" t="s">
        <v>1379</v>
      </c>
      <c r="F856" s="144" t="s">
        <v>1380</v>
      </c>
      <c r="G856" s="145" t="s">
        <v>148</v>
      </c>
      <c r="H856" s="146">
        <v>855.78300000000002</v>
      </c>
      <c r="I856" s="147"/>
      <c r="J856" s="148">
        <f>ROUND(I856*H856,2)</f>
        <v>0</v>
      </c>
      <c r="K856" s="149"/>
      <c r="L856" s="31"/>
      <c r="M856" s="150" t="s">
        <v>1</v>
      </c>
      <c r="N856" s="151" t="s">
        <v>40</v>
      </c>
      <c r="P856" s="152">
        <f>O856*H856</f>
        <v>0</v>
      </c>
      <c r="Q856" s="152">
        <v>1.2999999999999999E-4</v>
      </c>
      <c r="R856" s="152">
        <f>Q856*H856</f>
        <v>0.11125178999999999</v>
      </c>
      <c r="S856" s="152">
        <v>0</v>
      </c>
      <c r="T856" s="153">
        <f>S856*H856</f>
        <v>0</v>
      </c>
      <c r="AR856" s="154" t="s">
        <v>298</v>
      </c>
      <c r="AT856" s="154" t="s">
        <v>145</v>
      </c>
      <c r="AU856" s="154" t="s">
        <v>87</v>
      </c>
      <c r="AY856" s="16" t="s">
        <v>143</v>
      </c>
      <c r="BE856" s="155">
        <f>IF(N856="základná",J856,0)</f>
        <v>0</v>
      </c>
      <c r="BF856" s="155">
        <f>IF(N856="znížená",J856,0)</f>
        <v>0</v>
      </c>
      <c r="BG856" s="155">
        <f>IF(N856="zákl. prenesená",J856,0)</f>
        <v>0</v>
      </c>
      <c r="BH856" s="155">
        <f>IF(N856="zníž. prenesená",J856,0)</f>
        <v>0</v>
      </c>
      <c r="BI856" s="155">
        <f>IF(N856="nulová",J856,0)</f>
        <v>0</v>
      </c>
      <c r="BJ856" s="16" t="s">
        <v>87</v>
      </c>
      <c r="BK856" s="155">
        <f>ROUND(I856*H856,2)</f>
        <v>0</v>
      </c>
      <c r="BL856" s="16" t="s">
        <v>298</v>
      </c>
      <c r="BM856" s="154" t="s">
        <v>1381</v>
      </c>
    </row>
    <row r="857" spans="2:65" s="12" customFormat="1" ht="12">
      <c r="B857" s="156"/>
      <c r="D857" s="157" t="s">
        <v>167</v>
      </c>
      <c r="E857" s="158" t="s">
        <v>1</v>
      </c>
      <c r="F857" s="159" t="s">
        <v>1382</v>
      </c>
      <c r="H857" s="158" t="s">
        <v>1</v>
      </c>
      <c r="I857" s="160"/>
      <c r="L857" s="156"/>
      <c r="M857" s="161"/>
      <c r="T857" s="162"/>
      <c r="AT857" s="158" t="s">
        <v>167</v>
      </c>
      <c r="AU857" s="158" t="s">
        <v>87</v>
      </c>
      <c r="AV857" s="12" t="s">
        <v>81</v>
      </c>
      <c r="AW857" s="12" t="s">
        <v>30</v>
      </c>
      <c r="AX857" s="12" t="s">
        <v>74</v>
      </c>
      <c r="AY857" s="158" t="s">
        <v>143</v>
      </c>
    </row>
    <row r="858" spans="2:65" s="12" customFormat="1" ht="12">
      <c r="B858" s="156"/>
      <c r="D858" s="157" t="s">
        <v>167</v>
      </c>
      <c r="E858" s="158" t="s">
        <v>1</v>
      </c>
      <c r="F858" s="159" t="s">
        <v>372</v>
      </c>
      <c r="H858" s="158" t="s">
        <v>1</v>
      </c>
      <c r="I858" s="160"/>
      <c r="L858" s="156"/>
      <c r="M858" s="161"/>
      <c r="T858" s="162"/>
      <c r="AT858" s="158" t="s">
        <v>167</v>
      </c>
      <c r="AU858" s="158" t="s">
        <v>87</v>
      </c>
      <c r="AV858" s="12" t="s">
        <v>81</v>
      </c>
      <c r="AW858" s="12" t="s">
        <v>30</v>
      </c>
      <c r="AX858" s="12" t="s">
        <v>74</v>
      </c>
      <c r="AY858" s="158" t="s">
        <v>143</v>
      </c>
    </row>
    <row r="859" spans="2:65" s="13" customFormat="1" ht="12">
      <c r="B859" s="163"/>
      <c r="D859" s="157" t="s">
        <v>167</v>
      </c>
      <c r="E859" s="164" t="s">
        <v>1</v>
      </c>
      <c r="F859" s="165" t="s">
        <v>534</v>
      </c>
      <c r="H859" s="166">
        <v>314.71899999999999</v>
      </c>
      <c r="I859" s="167"/>
      <c r="L859" s="163"/>
      <c r="M859" s="168"/>
      <c r="T859" s="169"/>
      <c r="AT859" s="164" t="s">
        <v>167</v>
      </c>
      <c r="AU859" s="164" t="s">
        <v>87</v>
      </c>
      <c r="AV859" s="13" t="s">
        <v>87</v>
      </c>
      <c r="AW859" s="13" t="s">
        <v>30</v>
      </c>
      <c r="AX859" s="13" t="s">
        <v>74</v>
      </c>
      <c r="AY859" s="164" t="s">
        <v>143</v>
      </c>
    </row>
    <row r="860" spans="2:65" s="13" customFormat="1" ht="24">
      <c r="B860" s="163"/>
      <c r="D860" s="157" t="s">
        <v>167</v>
      </c>
      <c r="E860" s="164" t="s">
        <v>1</v>
      </c>
      <c r="F860" s="165" t="s">
        <v>535</v>
      </c>
      <c r="H860" s="166">
        <v>229.93600000000001</v>
      </c>
      <c r="I860" s="167"/>
      <c r="L860" s="163"/>
      <c r="M860" s="168"/>
      <c r="T860" s="169"/>
      <c r="AT860" s="164" t="s">
        <v>167</v>
      </c>
      <c r="AU860" s="164" t="s">
        <v>87</v>
      </c>
      <c r="AV860" s="13" t="s">
        <v>87</v>
      </c>
      <c r="AW860" s="13" t="s">
        <v>30</v>
      </c>
      <c r="AX860" s="13" t="s">
        <v>74</v>
      </c>
      <c r="AY860" s="164" t="s">
        <v>143</v>
      </c>
    </row>
    <row r="861" spans="2:65" s="13" customFormat="1" ht="12">
      <c r="B861" s="163"/>
      <c r="D861" s="157" t="s">
        <v>167</v>
      </c>
      <c r="E861" s="164" t="s">
        <v>1</v>
      </c>
      <c r="F861" s="165" t="s">
        <v>536</v>
      </c>
      <c r="H861" s="166">
        <v>-39.31</v>
      </c>
      <c r="I861" s="167"/>
      <c r="L861" s="163"/>
      <c r="M861" s="168"/>
      <c r="T861" s="169"/>
      <c r="AT861" s="164" t="s">
        <v>167</v>
      </c>
      <c r="AU861" s="164" t="s">
        <v>87</v>
      </c>
      <c r="AV861" s="13" t="s">
        <v>87</v>
      </c>
      <c r="AW861" s="13" t="s">
        <v>30</v>
      </c>
      <c r="AX861" s="13" t="s">
        <v>74</v>
      </c>
      <c r="AY861" s="164" t="s">
        <v>143</v>
      </c>
    </row>
    <row r="862" spans="2:65" s="13" customFormat="1" ht="12">
      <c r="B862" s="163"/>
      <c r="D862" s="157" t="s">
        <v>167</v>
      </c>
      <c r="E862" s="164" t="s">
        <v>1</v>
      </c>
      <c r="F862" s="165" t="s">
        <v>537</v>
      </c>
      <c r="H862" s="166">
        <v>-19.795999999999999</v>
      </c>
      <c r="I862" s="167"/>
      <c r="L862" s="163"/>
      <c r="M862" s="168"/>
      <c r="T862" s="169"/>
      <c r="AT862" s="164" t="s">
        <v>167</v>
      </c>
      <c r="AU862" s="164" t="s">
        <v>87</v>
      </c>
      <c r="AV862" s="13" t="s">
        <v>87</v>
      </c>
      <c r="AW862" s="13" t="s">
        <v>30</v>
      </c>
      <c r="AX862" s="13" t="s">
        <v>74</v>
      </c>
      <c r="AY862" s="164" t="s">
        <v>143</v>
      </c>
    </row>
    <row r="863" spans="2:65" s="12" customFormat="1" ht="12">
      <c r="B863" s="156"/>
      <c r="D863" s="157" t="s">
        <v>167</v>
      </c>
      <c r="E863" s="158" t="s">
        <v>1</v>
      </c>
      <c r="F863" s="159" t="s">
        <v>538</v>
      </c>
      <c r="H863" s="158" t="s">
        <v>1</v>
      </c>
      <c r="I863" s="160"/>
      <c r="L863" s="156"/>
      <c r="M863" s="161"/>
      <c r="T863" s="162"/>
      <c r="AT863" s="158" t="s">
        <v>167</v>
      </c>
      <c r="AU863" s="158" t="s">
        <v>87</v>
      </c>
      <c r="AV863" s="12" t="s">
        <v>81</v>
      </c>
      <c r="AW863" s="12" t="s">
        <v>30</v>
      </c>
      <c r="AX863" s="12" t="s">
        <v>74</v>
      </c>
      <c r="AY863" s="158" t="s">
        <v>143</v>
      </c>
    </row>
    <row r="864" spans="2:65" s="13" customFormat="1" ht="12">
      <c r="B864" s="163"/>
      <c r="D864" s="157" t="s">
        <v>167</v>
      </c>
      <c r="E864" s="164" t="s">
        <v>1</v>
      </c>
      <c r="F864" s="165" t="s">
        <v>539</v>
      </c>
      <c r="H864" s="166">
        <v>8.8000000000000007</v>
      </c>
      <c r="I864" s="167"/>
      <c r="L864" s="163"/>
      <c r="M864" s="168"/>
      <c r="T864" s="169"/>
      <c r="AT864" s="164" t="s">
        <v>167</v>
      </c>
      <c r="AU864" s="164" t="s">
        <v>87</v>
      </c>
      <c r="AV864" s="13" t="s">
        <v>87</v>
      </c>
      <c r="AW864" s="13" t="s">
        <v>30</v>
      </c>
      <c r="AX864" s="13" t="s">
        <v>74</v>
      </c>
      <c r="AY864" s="164" t="s">
        <v>143</v>
      </c>
    </row>
    <row r="865" spans="2:51" s="13" customFormat="1" ht="24">
      <c r="B865" s="163"/>
      <c r="D865" s="157" t="s">
        <v>167</v>
      </c>
      <c r="E865" s="164" t="s">
        <v>1</v>
      </c>
      <c r="F865" s="165" t="s">
        <v>540</v>
      </c>
      <c r="H865" s="166">
        <v>6.6360000000000001</v>
      </c>
      <c r="I865" s="167"/>
      <c r="L865" s="163"/>
      <c r="M865" s="168"/>
      <c r="T865" s="169"/>
      <c r="AT865" s="164" t="s">
        <v>167</v>
      </c>
      <c r="AU865" s="164" t="s">
        <v>87</v>
      </c>
      <c r="AV865" s="13" t="s">
        <v>87</v>
      </c>
      <c r="AW865" s="13" t="s">
        <v>30</v>
      </c>
      <c r="AX865" s="13" t="s">
        <v>74</v>
      </c>
      <c r="AY865" s="164" t="s">
        <v>143</v>
      </c>
    </row>
    <row r="866" spans="2:51" s="13" customFormat="1" ht="12">
      <c r="B866" s="163"/>
      <c r="D866" s="157" t="s">
        <v>167</v>
      </c>
      <c r="E866" s="164" t="s">
        <v>1</v>
      </c>
      <c r="F866" s="165" t="s">
        <v>541</v>
      </c>
      <c r="H866" s="166">
        <v>0.78400000000000003</v>
      </c>
      <c r="I866" s="167"/>
      <c r="L866" s="163"/>
      <c r="M866" s="168"/>
      <c r="T866" s="169"/>
      <c r="AT866" s="164" t="s">
        <v>167</v>
      </c>
      <c r="AU866" s="164" t="s">
        <v>87</v>
      </c>
      <c r="AV866" s="13" t="s">
        <v>87</v>
      </c>
      <c r="AW866" s="13" t="s">
        <v>30</v>
      </c>
      <c r="AX866" s="13" t="s">
        <v>74</v>
      </c>
      <c r="AY866" s="164" t="s">
        <v>143</v>
      </c>
    </row>
    <row r="867" spans="2:51" s="13" customFormat="1" ht="12">
      <c r="B867" s="163"/>
      <c r="D867" s="157" t="s">
        <v>167</v>
      </c>
      <c r="E867" s="164" t="s">
        <v>1</v>
      </c>
      <c r="F867" s="165" t="s">
        <v>542</v>
      </c>
      <c r="H867" s="166">
        <v>3.4</v>
      </c>
      <c r="I867" s="167"/>
      <c r="L867" s="163"/>
      <c r="M867" s="168"/>
      <c r="T867" s="169"/>
      <c r="AT867" s="164" t="s">
        <v>167</v>
      </c>
      <c r="AU867" s="164" t="s">
        <v>87</v>
      </c>
      <c r="AV867" s="13" t="s">
        <v>87</v>
      </c>
      <c r="AW867" s="13" t="s">
        <v>30</v>
      </c>
      <c r="AX867" s="13" t="s">
        <v>74</v>
      </c>
      <c r="AY867" s="164" t="s">
        <v>143</v>
      </c>
    </row>
    <row r="868" spans="2:51" s="12" customFormat="1" ht="12">
      <c r="B868" s="156"/>
      <c r="D868" s="157" t="s">
        <v>167</v>
      </c>
      <c r="E868" s="158" t="s">
        <v>1</v>
      </c>
      <c r="F868" s="159" t="s">
        <v>425</v>
      </c>
      <c r="H868" s="158" t="s">
        <v>1</v>
      </c>
      <c r="I868" s="160"/>
      <c r="L868" s="156"/>
      <c r="M868" s="161"/>
      <c r="T868" s="162"/>
      <c r="AT868" s="158" t="s">
        <v>167</v>
      </c>
      <c r="AU868" s="158" t="s">
        <v>87</v>
      </c>
      <c r="AV868" s="12" t="s">
        <v>81</v>
      </c>
      <c r="AW868" s="12" t="s">
        <v>30</v>
      </c>
      <c r="AX868" s="12" t="s">
        <v>74</v>
      </c>
      <c r="AY868" s="158" t="s">
        <v>143</v>
      </c>
    </row>
    <row r="869" spans="2:51" s="13" customFormat="1" ht="24">
      <c r="B869" s="163"/>
      <c r="D869" s="157" t="s">
        <v>167</v>
      </c>
      <c r="E869" s="164" t="s">
        <v>1</v>
      </c>
      <c r="F869" s="165" t="s">
        <v>543</v>
      </c>
      <c r="H869" s="166">
        <v>150.57</v>
      </c>
      <c r="I869" s="167"/>
      <c r="L869" s="163"/>
      <c r="M869" s="168"/>
      <c r="T869" s="169"/>
      <c r="AT869" s="164" t="s">
        <v>167</v>
      </c>
      <c r="AU869" s="164" t="s">
        <v>87</v>
      </c>
      <c r="AV869" s="13" t="s">
        <v>87</v>
      </c>
      <c r="AW869" s="13" t="s">
        <v>30</v>
      </c>
      <c r="AX869" s="13" t="s">
        <v>74</v>
      </c>
      <c r="AY869" s="164" t="s">
        <v>143</v>
      </c>
    </row>
    <row r="870" spans="2:51" s="13" customFormat="1" ht="12">
      <c r="B870" s="163"/>
      <c r="D870" s="157" t="s">
        <v>167</v>
      </c>
      <c r="E870" s="164" t="s">
        <v>1</v>
      </c>
      <c r="F870" s="165" t="s">
        <v>544</v>
      </c>
      <c r="H870" s="166">
        <v>19.007999999999999</v>
      </c>
      <c r="I870" s="167"/>
      <c r="L870" s="163"/>
      <c r="M870" s="168"/>
      <c r="T870" s="169"/>
      <c r="AT870" s="164" t="s">
        <v>167</v>
      </c>
      <c r="AU870" s="164" t="s">
        <v>87</v>
      </c>
      <c r="AV870" s="13" t="s">
        <v>87</v>
      </c>
      <c r="AW870" s="13" t="s">
        <v>30</v>
      </c>
      <c r="AX870" s="13" t="s">
        <v>74</v>
      </c>
      <c r="AY870" s="164" t="s">
        <v>143</v>
      </c>
    </row>
    <row r="871" spans="2:51" s="13" customFormat="1" ht="12">
      <c r="B871" s="163"/>
      <c r="D871" s="157" t="s">
        <v>167</v>
      </c>
      <c r="E871" s="164" t="s">
        <v>1</v>
      </c>
      <c r="F871" s="165" t="s">
        <v>545</v>
      </c>
      <c r="H871" s="166">
        <v>5.3940000000000001</v>
      </c>
      <c r="I871" s="167"/>
      <c r="L871" s="163"/>
      <c r="M871" s="168"/>
      <c r="T871" s="169"/>
      <c r="AT871" s="164" t="s">
        <v>167</v>
      </c>
      <c r="AU871" s="164" t="s">
        <v>87</v>
      </c>
      <c r="AV871" s="13" t="s">
        <v>87</v>
      </c>
      <c r="AW871" s="13" t="s">
        <v>30</v>
      </c>
      <c r="AX871" s="13" t="s">
        <v>74</v>
      </c>
      <c r="AY871" s="164" t="s">
        <v>143</v>
      </c>
    </row>
    <row r="872" spans="2:51" s="13" customFormat="1" ht="12">
      <c r="B872" s="163"/>
      <c r="D872" s="157" t="s">
        <v>167</v>
      </c>
      <c r="E872" s="164" t="s">
        <v>1</v>
      </c>
      <c r="F872" s="165" t="s">
        <v>546</v>
      </c>
      <c r="H872" s="166">
        <v>-14.445</v>
      </c>
      <c r="I872" s="167"/>
      <c r="L872" s="163"/>
      <c r="M872" s="168"/>
      <c r="T872" s="169"/>
      <c r="AT872" s="164" t="s">
        <v>167</v>
      </c>
      <c r="AU872" s="164" t="s">
        <v>87</v>
      </c>
      <c r="AV872" s="13" t="s">
        <v>87</v>
      </c>
      <c r="AW872" s="13" t="s">
        <v>30</v>
      </c>
      <c r="AX872" s="13" t="s">
        <v>74</v>
      </c>
      <c r="AY872" s="164" t="s">
        <v>143</v>
      </c>
    </row>
    <row r="873" spans="2:51" s="13" customFormat="1" ht="12">
      <c r="B873" s="163"/>
      <c r="D873" s="157" t="s">
        <v>167</v>
      </c>
      <c r="E873" s="164" t="s">
        <v>1</v>
      </c>
      <c r="F873" s="165" t="s">
        <v>547</v>
      </c>
      <c r="H873" s="166">
        <v>-12.321999999999999</v>
      </c>
      <c r="I873" s="167"/>
      <c r="L873" s="163"/>
      <c r="M873" s="168"/>
      <c r="T873" s="169"/>
      <c r="AT873" s="164" t="s">
        <v>167</v>
      </c>
      <c r="AU873" s="164" t="s">
        <v>87</v>
      </c>
      <c r="AV873" s="13" t="s">
        <v>87</v>
      </c>
      <c r="AW873" s="13" t="s">
        <v>30</v>
      </c>
      <c r="AX873" s="13" t="s">
        <v>74</v>
      </c>
      <c r="AY873" s="164" t="s">
        <v>143</v>
      </c>
    </row>
    <row r="874" spans="2:51" s="12" customFormat="1" ht="12">
      <c r="B874" s="156"/>
      <c r="D874" s="157" t="s">
        <v>167</v>
      </c>
      <c r="E874" s="158" t="s">
        <v>1</v>
      </c>
      <c r="F874" s="159" t="s">
        <v>168</v>
      </c>
      <c r="H874" s="158" t="s">
        <v>1</v>
      </c>
      <c r="I874" s="160"/>
      <c r="L874" s="156"/>
      <c r="M874" s="161"/>
      <c r="T874" s="162"/>
      <c r="AT874" s="158" t="s">
        <v>167</v>
      </c>
      <c r="AU874" s="158" t="s">
        <v>87</v>
      </c>
      <c r="AV874" s="12" t="s">
        <v>81</v>
      </c>
      <c r="AW874" s="12" t="s">
        <v>30</v>
      </c>
      <c r="AX874" s="12" t="s">
        <v>74</v>
      </c>
      <c r="AY874" s="158" t="s">
        <v>143</v>
      </c>
    </row>
    <row r="875" spans="2:51" s="13" customFormat="1" ht="12">
      <c r="B875" s="163"/>
      <c r="D875" s="157" t="s">
        <v>167</v>
      </c>
      <c r="E875" s="164" t="s">
        <v>1</v>
      </c>
      <c r="F875" s="165" t="s">
        <v>552</v>
      </c>
      <c r="H875" s="166">
        <v>-44.912999999999997</v>
      </c>
      <c r="I875" s="167"/>
      <c r="L875" s="163"/>
      <c r="M875" s="168"/>
      <c r="T875" s="169"/>
      <c r="AT875" s="164" t="s">
        <v>167</v>
      </c>
      <c r="AU875" s="164" t="s">
        <v>87</v>
      </c>
      <c r="AV875" s="13" t="s">
        <v>87</v>
      </c>
      <c r="AW875" s="13" t="s">
        <v>30</v>
      </c>
      <c r="AX875" s="13" t="s">
        <v>74</v>
      </c>
      <c r="AY875" s="164" t="s">
        <v>143</v>
      </c>
    </row>
    <row r="876" spans="2:51" s="13" customFormat="1" ht="12">
      <c r="B876" s="163"/>
      <c r="D876" s="157" t="s">
        <v>167</v>
      </c>
      <c r="E876" s="164" t="s">
        <v>1</v>
      </c>
      <c r="F876" s="165" t="s">
        <v>553</v>
      </c>
      <c r="H876" s="166">
        <v>-7.5170000000000003</v>
      </c>
      <c r="I876" s="167"/>
      <c r="L876" s="163"/>
      <c r="M876" s="168"/>
      <c r="T876" s="169"/>
      <c r="AT876" s="164" t="s">
        <v>167</v>
      </c>
      <c r="AU876" s="164" t="s">
        <v>87</v>
      </c>
      <c r="AV876" s="13" t="s">
        <v>87</v>
      </c>
      <c r="AW876" s="13" t="s">
        <v>30</v>
      </c>
      <c r="AX876" s="13" t="s">
        <v>74</v>
      </c>
      <c r="AY876" s="164" t="s">
        <v>143</v>
      </c>
    </row>
    <row r="877" spans="2:51" s="13" customFormat="1" ht="12">
      <c r="B877" s="163"/>
      <c r="D877" s="157" t="s">
        <v>167</v>
      </c>
      <c r="E877" s="164" t="s">
        <v>1</v>
      </c>
      <c r="F877" s="165" t="s">
        <v>554</v>
      </c>
      <c r="H877" s="166">
        <v>-15.439</v>
      </c>
      <c r="I877" s="167"/>
      <c r="L877" s="163"/>
      <c r="M877" s="168"/>
      <c r="T877" s="169"/>
      <c r="AT877" s="164" t="s">
        <v>167</v>
      </c>
      <c r="AU877" s="164" t="s">
        <v>87</v>
      </c>
      <c r="AV877" s="13" t="s">
        <v>87</v>
      </c>
      <c r="AW877" s="13" t="s">
        <v>30</v>
      </c>
      <c r="AX877" s="13" t="s">
        <v>74</v>
      </c>
      <c r="AY877" s="164" t="s">
        <v>143</v>
      </c>
    </row>
    <row r="878" spans="2:51" s="12" customFormat="1" ht="12">
      <c r="B878" s="156"/>
      <c r="D878" s="157" t="s">
        <v>167</v>
      </c>
      <c r="E878" s="158" t="s">
        <v>1</v>
      </c>
      <c r="F878" s="159" t="s">
        <v>1383</v>
      </c>
      <c r="H878" s="158" t="s">
        <v>1</v>
      </c>
      <c r="I878" s="160"/>
      <c r="L878" s="156"/>
      <c r="M878" s="161"/>
      <c r="T878" s="162"/>
      <c r="AT878" s="158" t="s">
        <v>167</v>
      </c>
      <c r="AU878" s="158" t="s">
        <v>87</v>
      </c>
      <c r="AV878" s="12" t="s">
        <v>81</v>
      </c>
      <c r="AW878" s="12" t="s">
        <v>30</v>
      </c>
      <c r="AX878" s="12" t="s">
        <v>74</v>
      </c>
      <c r="AY878" s="158" t="s">
        <v>143</v>
      </c>
    </row>
    <row r="879" spans="2:51" s="12" customFormat="1" ht="12">
      <c r="B879" s="156"/>
      <c r="D879" s="157" t="s">
        <v>167</v>
      </c>
      <c r="E879" s="158" t="s">
        <v>1</v>
      </c>
      <c r="F879" s="159" t="s">
        <v>168</v>
      </c>
      <c r="H879" s="158" t="s">
        <v>1</v>
      </c>
      <c r="I879" s="160"/>
      <c r="L879" s="156"/>
      <c r="M879" s="161"/>
      <c r="T879" s="162"/>
      <c r="AT879" s="158" t="s">
        <v>167</v>
      </c>
      <c r="AU879" s="158" t="s">
        <v>87</v>
      </c>
      <c r="AV879" s="12" t="s">
        <v>81</v>
      </c>
      <c r="AW879" s="12" t="s">
        <v>30</v>
      </c>
      <c r="AX879" s="12" t="s">
        <v>74</v>
      </c>
      <c r="AY879" s="158" t="s">
        <v>143</v>
      </c>
    </row>
    <row r="880" spans="2:51" s="13" customFormat="1" ht="12">
      <c r="B880" s="163"/>
      <c r="D880" s="157" t="s">
        <v>167</v>
      </c>
      <c r="E880" s="164" t="s">
        <v>1</v>
      </c>
      <c r="F880" s="165" t="s">
        <v>996</v>
      </c>
      <c r="H880" s="166">
        <v>68.677999999999997</v>
      </c>
      <c r="I880" s="167"/>
      <c r="L880" s="163"/>
      <c r="M880" s="168"/>
      <c r="T880" s="169"/>
      <c r="AT880" s="164" t="s">
        <v>167</v>
      </c>
      <c r="AU880" s="164" t="s">
        <v>87</v>
      </c>
      <c r="AV880" s="13" t="s">
        <v>87</v>
      </c>
      <c r="AW880" s="13" t="s">
        <v>30</v>
      </c>
      <c r="AX880" s="13" t="s">
        <v>74</v>
      </c>
      <c r="AY880" s="164" t="s">
        <v>143</v>
      </c>
    </row>
    <row r="881" spans="2:65" s="12" customFormat="1" ht="12">
      <c r="B881" s="156"/>
      <c r="D881" s="157" t="s">
        <v>167</v>
      </c>
      <c r="E881" s="158" t="s">
        <v>1</v>
      </c>
      <c r="F881" s="159" t="s">
        <v>168</v>
      </c>
      <c r="H881" s="158" t="s">
        <v>1</v>
      </c>
      <c r="I881" s="160"/>
      <c r="L881" s="156"/>
      <c r="M881" s="161"/>
      <c r="T881" s="162"/>
      <c r="AT881" s="158" t="s">
        <v>167</v>
      </c>
      <c r="AU881" s="158" t="s">
        <v>87</v>
      </c>
      <c r="AV881" s="12" t="s">
        <v>81</v>
      </c>
      <c r="AW881" s="12" t="s">
        <v>30</v>
      </c>
      <c r="AX881" s="12" t="s">
        <v>74</v>
      </c>
      <c r="AY881" s="158" t="s">
        <v>143</v>
      </c>
    </row>
    <row r="882" spans="2:65" s="13" customFormat="1" ht="12">
      <c r="B882" s="163"/>
      <c r="D882" s="157" t="s">
        <v>167</v>
      </c>
      <c r="E882" s="164" t="s">
        <v>1</v>
      </c>
      <c r="F882" s="165" t="s">
        <v>859</v>
      </c>
      <c r="H882" s="166">
        <v>201.6</v>
      </c>
      <c r="I882" s="167"/>
      <c r="L882" s="163"/>
      <c r="M882" s="168"/>
      <c r="T882" s="169"/>
      <c r="AT882" s="164" t="s">
        <v>167</v>
      </c>
      <c r="AU882" s="164" t="s">
        <v>87</v>
      </c>
      <c r="AV882" s="13" t="s">
        <v>87</v>
      </c>
      <c r="AW882" s="13" t="s">
        <v>30</v>
      </c>
      <c r="AX882" s="13" t="s">
        <v>74</v>
      </c>
      <c r="AY882" s="164" t="s">
        <v>143</v>
      </c>
    </row>
    <row r="883" spans="2:65" s="14" customFormat="1" ht="12">
      <c r="B883" s="170"/>
      <c r="D883" s="157" t="s">
        <v>167</v>
      </c>
      <c r="E883" s="171" t="s">
        <v>1</v>
      </c>
      <c r="F883" s="172" t="s">
        <v>170</v>
      </c>
      <c r="H883" s="173">
        <v>855.78300000000002</v>
      </c>
      <c r="I883" s="174"/>
      <c r="L883" s="170"/>
      <c r="M883" s="175"/>
      <c r="T883" s="176"/>
      <c r="AT883" s="171" t="s">
        <v>167</v>
      </c>
      <c r="AU883" s="171" t="s">
        <v>87</v>
      </c>
      <c r="AV883" s="14" t="s">
        <v>149</v>
      </c>
      <c r="AW883" s="14" t="s">
        <v>30</v>
      </c>
      <c r="AX883" s="14" t="s">
        <v>81</v>
      </c>
      <c r="AY883" s="171" t="s">
        <v>143</v>
      </c>
    </row>
    <row r="884" spans="2:65" s="1" customFormat="1" ht="24.25" customHeight="1">
      <c r="B884" s="31"/>
      <c r="C884" s="142" t="s">
        <v>1384</v>
      </c>
      <c r="D884" s="142" t="s">
        <v>145</v>
      </c>
      <c r="E884" s="143" t="s">
        <v>1385</v>
      </c>
      <c r="F884" s="144" t="s">
        <v>1386</v>
      </c>
      <c r="G884" s="145" t="s">
        <v>148</v>
      </c>
      <c r="H884" s="146">
        <v>308.85000000000002</v>
      </c>
      <c r="I884" s="147"/>
      <c r="J884" s="148">
        <f>ROUND(I884*H884,2)</f>
        <v>0</v>
      </c>
      <c r="K884" s="149"/>
      <c r="L884" s="31"/>
      <c r="M884" s="150" t="s">
        <v>1</v>
      </c>
      <c r="N884" s="151" t="s">
        <v>40</v>
      </c>
      <c r="P884" s="152">
        <f>O884*H884</f>
        <v>0</v>
      </c>
      <c r="Q884" s="152">
        <v>0</v>
      </c>
      <c r="R884" s="152">
        <f>Q884*H884</f>
        <v>0</v>
      </c>
      <c r="S884" s="152">
        <v>0</v>
      </c>
      <c r="T884" s="153">
        <f>S884*H884</f>
        <v>0</v>
      </c>
      <c r="AR884" s="154" t="s">
        <v>298</v>
      </c>
      <c r="AT884" s="154" t="s">
        <v>145</v>
      </c>
      <c r="AU884" s="154" t="s">
        <v>87</v>
      </c>
      <c r="AY884" s="16" t="s">
        <v>143</v>
      </c>
      <c r="BE884" s="155">
        <f>IF(N884="základná",J884,0)</f>
        <v>0</v>
      </c>
      <c r="BF884" s="155">
        <f>IF(N884="znížená",J884,0)</f>
        <v>0</v>
      </c>
      <c r="BG884" s="155">
        <f>IF(N884="zákl. prenesená",J884,0)</f>
        <v>0</v>
      </c>
      <c r="BH884" s="155">
        <f>IF(N884="zníž. prenesená",J884,0)</f>
        <v>0</v>
      </c>
      <c r="BI884" s="155">
        <f>IF(N884="nulová",J884,0)</f>
        <v>0</v>
      </c>
      <c r="BJ884" s="16" t="s">
        <v>87</v>
      </c>
      <c r="BK884" s="155">
        <f>ROUND(I884*H884,2)</f>
        <v>0</v>
      </c>
      <c r="BL884" s="16" t="s">
        <v>298</v>
      </c>
      <c r="BM884" s="154" t="s">
        <v>1387</v>
      </c>
    </row>
    <row r="885" spans="2:65" s="12" customFormat="1" ht="12">
      <c r="B885" s="156"/>
      <c r="D885" s="157" t="s">
        <v>167</v>
      </c>
      <c r="E885" s="158" t="s">
        <v>1</v>
      </c>
      <c r="F885" s="159" t="s">
        <v>168</v>
      </c>
      <c r="H885" s="158" t="s">
        <v>1</v>
      </c>
      <c r="I885" s="160"/>
      <c r="L885" s="156"/>
      <c r="M885" s="161"/>
      <c r="T885" s="162"/>
      <c r="AT885" s="158" t="s">
        <v>167</v>
      </c>
      <c r="AU885" s="158" t="s">
        <v>87</v>
      </c>
      <c r="AV885" s="12" t="s">
        <v>81</v>
      </c>
      <c r="AW885" s="12" t="s">
        <v>30</v>
      </c>
      <c r="AX885" s="12" t="s">
        <v>74</v>
      </c>
      <c r="AY885" s="158" t="s">
        <v>143</v>
      </c>
    </row>
    <row r="886" spans="2:65" s="13" customFormat="1" ht="12">
      <c r="B886" s="163"/>
      <c r="D886" s="157" t="s">
        <v>167</v>
      </c>
      <c r="E886" s="164" t="s">
        <v>1</v>
      </c>
      <c r="F886" s="165" t="s">
        <v>1388</v>
      </c>
      <c r="H886" s="166">
        <v>308.85000000000002</v>
      </c>
      <c r="I886" s="167"/>
      <c r="L886" s="163"/>
      <c r="M886" s="168"/>
      <c r="T886" s="169"/>
      <c r="AT886" s="164" t="s">
        <v>167</v>
      </c>
      <c r="AU886" s="164" t="s">
        <v>87</v>
      </c>
      <c r="AV886" s="13" t="s">
        <v>87</v>
      </c>
      <c r="AW886" s="13" t="s">
        <v>30</v>
      </c>
      <c r="AX886" s="13" t="s">
        <v>74</v>
      </c>
      <c r="AY886" s="164" t="s">
        <v>143</v>
      </c>
    </row>
    <row r="887" spans="2:65" s="14" customFormat="1" ht="12">
      <c r="B887" s="170"/>
      <c r="D887" s="157" t="s">
        <v>167</v>
      </c>
      <c r="E887" s="171" t="s">
        <v>1</v>
      </c>
      <c r="F887" s="172" t="s">
        <v>170</v>
      </c>
      <c r="H887" s="173">
        <v>308.85000000000002</v>
      </c>
      <c r="I887" s="174"/>
      <c r="L887" s="170"/>
      <c r="M887" s="175"/>
      <c r="T887" s="176"/>
      <c r="AT887" s="171" t="s">
        <v>167</v>
      </c>
      <c r="AU887" s="171" t="s">
        <v>87</v>
      </c>
      <c r="AV887" s="14" t="s">
        <v>149</v>
      </c>
      <c r="AW887" s="14" t="s">
        <v>30</v>
      </c>
      <c r="AX887" s="14" t="s">
        <v>81</v>
      </c>
      <c r="AY887" s="171" t="s">
        <v>143</v>
      </c>
    </row>
    <row r="888" spans="2:65" s="1" customFormat="1" ht="37.75" customHeight="1">
      <c r="B888" s="31"/>
      <c r="C888" s="142" t="s">
        <v>1389</v>
      </c>
      <c r="D888" s="142" t="s">
        <v>145</v>
      </c>
      <c r="E888" s="143" t="s">
        <v>1390</v>
      </c>
      <c r="F888" s="144" t="s">
        <v>1391</v>
      </c>
      <c r="G888" s="145" t="s">
        <v>148</v>
      </c>
      <c r="H888" s="146">
        <v>855.78300000000002</v>
      </c>
      <c r="I888" s="147"/>
      <c r="J888" s="148">
        <f>ROUND(I888*H888,2)</f>
        <v>0</v>
      </c>
      <c r="K888" s="149"/>
      <c r="L888" s="31"/>
      <c r="M888" s="150" t="s">
        <v>1</v>
      </c>
      <c r="N888" s="151" t="s">
        <v>40</v>
      </c>
      <c r="P888" s="152">
        <f>O888*H888</f>
        <v>0</v>
      </c>
      <c r="Q888" s="152">
        <v>2.5097999999999999E-4</v>
      </c>
      <c r="R888" s="152">
        <f>Q888*H888</f>
        <v>0.21478441733999998</v>
      </c>
      <c r="S888" s="152">
        <v>0</v>
      </c>
      <c r="T888" s="153">
        <f>S888*H888</f>
        <v>0</v>
      </c>
      <c r="AR888" s="154" t="s">
        <v>298</v>
      </c>
      <c r="AT888" s="154" t="s">
        <v>145</v>
      </c>
      <c r="AU888" s="154" t="s">
        <v>87</v>
      </c>
      <c r="AY888" s="16" t="s">
        <v>143</v>
      </c>
      <c r="BE888" s="155">
        <f>IF(N888="základná",J888,0)</f>
        <v>0</v>
      </c>
      <c r="BF888" s="155">
        <f>IF(N888="znížená",J888,0)</f>
        <v>0</v>
      </c>
      <c r="BG888" s="155">
        <f>IF(N888="zákl. prenesená",J888,0)</f>
        <v>0</v>
      </c>
      <c r="BH888" s="155">
        <f>IF(N888="zníž. prenesená",J888,0)</f>
        <v>0</v>
      </c>
      <c r="BI888" s="155">
        <f>IF(N888="nulová",J888,0)</f>
        <v>0</v>
      </c>
      <c r="BJ888" s="16" t="s">
        <v>87</v>
      </c>
      <c r="BK888" s="155">
        <f>ROUND(I888*H888,2)</f>
        <v>0</v>
      </c>
      <c r="BL888" s="16" t="s">
        <v>298</v>
      </c>
      <c r="BM888" s="154" t="s">
        <v>1392</v>
      </c>
    </row>
    <row r="889" spans="2:65" s="11" customFormat="1" ht="26" customHeight="1">
      <c r="B889" s="130"/>
      <c r="D889" s="131" t="s">
        <v>73</v>
      </c>
      <c r="E889" s="132" t="s">
        <v>211</v>
      </c>
      <c r="F889" s="132" t="s">
        <v>212</v>
      </c>
      <c r="I889" s="133"/>
      <c r="J889" s="134">
        <f>BK889</f>
        <v>0</v>
      </c>
      <c r="L889" s="130"/>
      <c r="M889" s="135"/>
      <c r="P889" s="136">
        <f>SUM(P890:P892)</f>
        <v>0</v>
      </c>
      <c r="R889" s="136">
        <f>SUM(R890:R892)</f>
        <v>0</v>
      </c>
      <c r="T889" s="137">
        <f>SUM(T890:T892)</f>
        <v>0</v>
      </c>
      <c r="AR889" s="131" t="s">
        <v>163</v>
      </c>
      <c r="AT889" s="138" t="s">
        <v>73</v>
      </c>
      <c r="AU889" s="138" t="s">
        <v>74</v>
      </c>
      <c r="AY889" s="131" t="s">
        <v>143</v>
      </c>
      <c r="BK889" s="139">
        <f>SUM(BK890:BK892)</f>
        <v>0</v>
      </c>
    </row>
    <row r="890" spans="2:65" s="1" customFormat="1" ht="33" customHeight="1">
      <c r="B890" s="31"/>
      <c r="C890" s="142" t="s">
        <v>1393</v>
      </c>
      <c r="D890" s="142" t="s">
        <v>145</v>
      </c>
      <c r="E890" s="143" t="s">
        <v>1394</v>
      </c>
      <c r="F890" s="144" t="s">
        <v>1395</v>
      </c>
      <c r="G890" s="145" t="s">
        <v>1396</v>
      </c>
      <c r="H890" s="146">
        <v>1</v>
      </c>
      <c r="I890" s="147"/>
      <c r="J890" s="148">
        <f>ROUND(I890*H890,2)</f>
        <v>0</v>
      </c>
      <c r="K890" s="149"/>
      <c r="L890" s="31"/>
      <c r="M890" s="150" t="s">
        <v>1</v>
      </c>
      <c r="N890" s="151" t="s">
        <v>40</v>
      </c>
      <c r="P890" s="152">
        <f>O890*H890</f>
        <v>0</v>
      </c>
      <c r="Q890" s="152">
        <v>0</v>
      </c>
      <c r="R890" s="152">
        <f>Q890*H890</f>
        <v>0</v>
      </c>
      <c r="S890" s="152">
        <v>0</v>
      </c>
      <c r="T890" s="153">
        <f>S890*H890</f>
        <v>0</v>
      </c>
      <c r="AR890" s="154" t="s">
        <v>217</v>
      </c>
      <c r="AT890" s="154" t="s">
        <v>145</v>
      </c>
      <c r="AU890" s="154" t="s">
        <v>81</v>
      </c>
      <c r="AY890" s="16" t="s">
        <v>143</v>
      </c>
      <c r="BE890" s="155">
        <f>IF(N890="základná",J890,0)</f>
        <v>0</v>
      </c>
      <c r="BF890" s="155">
        <f>IF(N890="znížená",J890,0)</f>
        <v>0</v>
      </c>
      <c r="BG890" s="155">
        <f>IF(N890="zákl. prenesená",J890,0)</f>
        <v>0</v>
      </c>
      <c r="BH890" s="155">
        <f>IF(N890="zníž. prenesená",J890,0)</f>
        <v>0</v>
      </c>
      <c r="BI890" s="155">
        <f>IF(N890="nulová",J890,0)</f>
        <v>0</v>
      </c>
      <c r="BJ890" s="16" t="s">
        <v>87</v>
      </c>
      <c r="BK890" s="155">
        <f>ROUND(I890*H890,2)</f>
        <v>0</v>
      </c>
      <c r="BL890" s="16" t="s">
        <v>217</v>
      </c>
      <c r="BM890" s="154" t="s">
        <v>1397</v>
      </c>
    </row>
    <row r="891" spans="2:65" s="1" customFormat="1" ht="21.75" customHeight="1">
      <c r="B891" s="31"/>
      <c r="C891" s="142" t="s">
        <v>1398</v>
      </c>
      <c r="D891" s="142" t="s">
        <v>145</v>
      </c>
      <c r="E891" s="143" t="s">
        <v>1399</v>
      </c>
      <c r="F891" s="144" t="s">
        <v>1400</v>
      </c>
      <c r="G891" s="145" t="s">
        <v>1396</v>
      </c>
      <c r="H891" s="146">
        <v>1</v>
      </c>
      <c r="I891" s="147"/>
      <c r="J891" s="148">
        <f>ROUND(I891*H891,2)</f>
        <v>0</v>
      </c>
      <c r="K891" s="149"/>
      <c r="L891" s="31"/>
      <c r="M891" s="150" t="s">
        <v>1</v>
      </c>
      <c r="N891" s="151" t="s">
        <v>40</v>
      </c>
      <c r="P891" s="152">
        <f>O891*H891</f>
        <v>0</v>
      </c>
      <c r="Q891" s="152">
        <v>0</v>
      </c>
      <c r="R891" s="152">
        <f>Q891*H891</f>
        <v>0</v>
      </c>
      <c r="S891" s="152">
        <v>0</v>
      </c>
      <c r="T891" s="153">
        <f>S891*H891</f>
        <v>0</v>
      </c>
      <c r="AR891" s="154" t="s">
        <v>217</v>
      </c>
      <c r="AT891" s="154" t="s">
        <v>145</v>
      </c>
      <c r="AU891" s="154" t="s">
        <v>81</v>
      </c>
      <c r="AY891" s="16" t="s">
        <v>143</v>
      </c>
      <c r="BE891" s="155">
        <f>IF(N891="základná",J891,0)</f>
        <v>0</v>
      </c>
      <c r="BF891" s="155">
        <f>IF(N891="znížená",J891,0)</f>
        <v>0</v>
      </c>
      <c r="BG891" s="155">
        <f>IF(N891="zákl. prenesená",J891,0)</f>
        <v>0</v>
      </c>
      <c r="BH891" s="155">
        <f>IF(N891="zníž. prenesená",J891,0)</f>
        <v>0</v>
      </c>
      <c r="BI891" s="155">
        <f>IF(N891="nulová",J891,0)</f>
        <v>0</v>
      </c>
      <c r="BJ891" s="16" t="s">
        <v>87</v>
      </c>
      <c r="BK891" s="155">
        <f>ROUND(I891*H891,2)</f>
        <v>0</v>
      </c>
      <c r="BL891" s="16" t="s">
        <v>217</v>
      </c>
      <c r="BM891" s="154" t="s">
        <v>1401</v>
      </c>
    </row>
    <row r="892" spans="2:65" s="1" customFormat="1" ht="24.25" customHeight="1">
      <c r="B892" s="31"/>
      <c r="C892" s="142" t="s">
        <v>1402</v>
      </c>
      <c r="D892" s="142" t="s">
        <v>145</v>
      </c>
      <c r="E892" s="143" t="s">
        <v>1403</v>
      </c>
      <c r="F892" s="144" t="s">
        <v>1404</v>
      </c>
      <c r="G892" s="145" t="s">
        <v>216</v>
      </c>
      <c r="H892" s="177"/>
      <c r="I892" s="147"/>
      <c r="J892" s="148">
        <f>ROUND(I892*H892,2)</f>
        <v>0</v>
      </c>
      <c r="K892" s="149"/>
      <c r="L892" s="31"/>
      <c r="M892" s="178" t="s">
        <v>1</v>
      </c>
      <c r="N892" s="179" t="s">
        <v>40</v>
      </c>
      <c r="O892" s="180"/>
      <c r="P892" s="181">
        <f>O892*H892</f>
        <v>0</v>
      </c>
      <c r="Q892" s="181">
        <v>0</v>
      </c>
      <c r="R892" s="181">
        <f>Q892*H892</f>
        <v>0</v>
      </c>
      <c r="S892" s="181">
        <v>0</v>
      </c>
      <c r="T892" s="182">
        <f>S892*H892</f>
        <v>0</v>
      </c>
      <c r="AR892" s="154" t="s">
        <v>217</v>
      </c>
      <c r="AT892" s="154" t="s">
        <v>145</v>
      </c>
      <c r="AU892" s="154" t="s">
        <v>81</v>
      </c>
      <c r="AY892" s="16" t="s">
        <v>143</v>
      </c>
      <c r="BE892" s="155">
        <f>IF(N892="základná",J892,0)</f>
        <v>0</v>
      </c>
      <c r="BF892" s="155">
        <f>IF(N892="znížená",J892,0)</f>
        <v>0</v>
      </c>
      <c r="BG892" s="155">
        <f>IF(N892="zákl. prenesená",J892,0)</f>
        <v>0</v>
      </c>
      <c r="BH892" s="155">
        <f>IF(N892="zníž. prenesená",J892,0)</f>
        <v>0</v>
      </c>
      <c r="BI892" s="155">
        <f>IF(N892="nulová",J892,0)</f>
        <v>0</v>
      </c>
      <c r="BJ892" s="16" t="s">
        <v>87</v>
      </c>
      <c r="BK892" s="155">
        <f>ROUND(I892*H892,2)</f>
        <v>0</v>
      </c>
      <c r="BL892" s="16" t="s">
        <v>217</v>
      </c>
      <c r="BM892" s="154" t="s">
        <v>1405</v>
      </c>
    </row>
    <row r="893" spans="2:65" s="1" customFormat="1" ht="7" customHeight="1">
      <c r="B893" s="46"/>
      <c r="C893" s="47"/>
      <c r="D893" s="47"/>
      <c r="E893" s="47"/>
      <c r="F893" s="47"/>
      <c r="G893" s="47"/>
      <c r="H893" s="47"/>
      <c r="I893" s="47"/>
      <c r="J893" s="47"/>
      <c r="K893" s="47"/>
      <c r="L893" s="31"/>
    </row>
  </sheetData>
  <sheetProtection algorithmName="SHA-512" hashValue="OTgd5say90hBfjprLptz0SgVyjBkkVjsqF9hwEtL3cbMGzxSjYTpCtpNVnwk0xhvqhBe7ImhDaBi+WriDr8L4Q==" saltValue="KHnyiPDwTW8TXR4EWU78UQHLLqeT0Ur6nKqOkEI6r7DANlhrwXan37/BNAswWOzxFRq4QI0tG8T2zfXOSrMQLA==" spinCount="100000" sheet="1" objects="1" scenarios="1" formatColumns="0" formatRows="0" autoFilter="0"/>
  <autoFilter ref="C145:K892" xr:uid="{00000000-0009-0000-0000-000002000000}"/>
  <mergeCells count="12">
    <mergeCell ref="E138:H138"/>
    <mergeCell ref="L2:V2"/>
    <mergeCell ref="E85:H85"/>
    <mergeCell ref="E87:H87"/>
    <mergeCell ref="E89:H89"/>
    <mergeCell ref="E134:H134"/>
    <mergeCell ref="E136:H13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08"/>
  <sheetViews>
    <sheetView showGridLines="0" workbookViewId="0"/>
  </sheetViews>
  <sheetFormatPr baseColWidth="10" defaultRowHeight="11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0" width="22.25" customWidth="1"/>
    <col min="11" max="11" width="22.25" hidden="1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6" t="s">
        <v>94</v>
      </c>
    </row>
    <row r="3" spans="2:46" ht="7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74</v>
      </c>
    </row>
    <row r="4" spans="2:46" ht="25" customHeight="1">
      <c r="B4" s="19"/>
      <c r="D4" s="20" t="s">
        <v>114</v>
      </c>
      <c r="L4" s="19"/>
      <c r="M4" s="95" t="s">
        <v>9</v>
      </c>
      <c r="AT4" s="16" t="s">
        <v>4</v>
      </c>
    </row>
    <row r="5" spans="2:46" ht="7" customHeight="1">
      <c r="B5" s="19"/>
      <c r="L5" s="19"/>
    </row>
    <row r="6" spans="2:46" ht="12" customHeight="1">
      <c r="B6" s="19"/>
      <c r="D6" s="26" t="s">
        <v>15</v>
      </c>
      <c r="L6" s="19"/>
    </row>
    <row r="7" spans="2:46" ht="16.5" customHeight="1">
      <c r="B7" s="19"/>
      <c r="E7" s="244" t="str">
        <f>'Rekapitulácia stavby'!K6</f>
        <v>Prestavba RD a HB na multifunkčný objekt s ubytovacou jednotkou</v>
      </c>
      <c r="F7" s="245"/>
      <c r="G7" s="245"/>
      <c r="H7" s="245"/>
      <c r="L7" s="19"/>
    </row>
    <row r="8" spans="2:46" ht="12" customHeight="1">
      <c r="B8" s="19"/>
      <c r="D8" s="26" t="s">
        <v>115</v>
      </c>
      <c r="L8" s="19"/>
    </row>
    <row r="9" spans="2:46" s="1" customFormat="1" ht="16.5" customHeight="1">
      <c r="B9" s="31"/>
      <c r="E9" s="244" t="s">
        <v>116</v>
      </c>
      <c r="F9" s="243"/>
      <c r="G9" s="243"/>
      <c r="H9" s="243"/>
      <c r="L9" s="31"/>
    </row>
    <row r="10" spans="2:46" s="1" customFormat="1" ht="12" customHeight="1">
      <c r="B10" s="31"/>
      <c r="D10" s="26" t="s">
        <v>117</v>
      </c>
      <c r="L10" s="31"/>
    </row>
    <row r="11" spans="2:46" s="1" customFormat="1" ht="16.5" customHeight="1">
      <c r="B11" s="31"/>
      <c r="E11" s="238" t="s">
        <v>1406</v>
      </c>
      <c r="F11" s="243"/>
      <c r="G11" s="243"/>
      <c r="H11" s="243"/>
      <c r="L11" s="31"/>
    </row>
    <row r="12" spans="2:46" s="1" customFormat="1">
      <c r="B12" s="31"/>
      <c r="L12" s="31"/>
    </row>
    <row r="13" spans="2:46" s="1" customFormat="1" ht="12" customHeight="1">
      <c r="B13" s="31"/>
      <c r="D13" s="26" t="s">
        <v>17</v>
      </c>
      <c r="F13" s="24" t="s">
        <v>1</v>
      </c>
      <c r="I13" s="26" t="s">
        <v>18</v>
      </c>
      <c r="J13" s="24" t="s">
        <v>1</v>
      </c>
      <c r="L13" s="31"/>
    </row>
    <row r="14" spans="2:46" s="1" customFormat="1" ht="12" customHeight="1">
      <c r="B14" s="31"/>
      <c r="D14" s="26" t="s">
        <v>19</v>
      </c>
      <c r="F14" s="24" t="s">
        <v>20</v>
      </c>
      <c r="I14" s="26" t="s">
        <v>21</v>
      </c>
      <c r="J14" s="54">
        <f>'Rekapitulácia stavby'!AN8</f>
        <v>46064</v>
      </c>
      <c r="L14" s="31"/>
    </row>
    <row r="15" spans="2:46" s="1" customFormat="1" ht="10.75" customHeight="1">
      <c r="B15" s="31"/>
      <c r="L15" s="31"/>
    </row>
    <row r="16" spans="2:46" s="1" customFormat="1" ht="12" customHeight="1">
      <c r="B16" s="31"/>
      <c r="D16" s="26" t="s">
        <v>22</v>
      </c>
      <c r="I16" s="26" t="s">
        <v>23</v>
      </c>
      <c r="J16" s="24" t="s">
        <v>1</v>
      </c>
      <c r="L16" s="31"/>
    </row>
    <row r="17" spans="2:12" s="1" customFormat="1" ht="18" customHeight="1">
      <c r="B17" s="31"/>
      <c r="E17" s="24" t="s">
        <v>24</v>
      </c>
      <c r="I17" s="26" t="s">
        <v>25</v>
      </c>
      <c r="J17" s="24" t="s">
        <v>1</v>
      </c>
      <c r="L17" s="31"/>
    </row>
    <row r="18" spans="2:12" s="1" customFormat="1" ht="7" customHeight="1">
      <c r="B18" s="31"/>
      <c r="L18" s="31"/>
    </row>
    <row r="19" spans="2:12" s="1" customFormat="1" ht="12" customHeight="1">
      <c r="B19" s="31"/>
      <c r="D19" s="26" t="s">
        <v>26</v>
      </c>
      <c r="I19" s="26" t="s">
        <v>23</v>
      </c>
      <c r="J19" s="27" t="str">
        <f>'Rekapitulácia stavby'!AN13</f>
        <v>Vyplň údaj</v>
      </c>
      <c r="L19" s="31"/>
    </row>
    <row r="20" spans="2:12" s="1" customFormat="1" ht="18" customHeight="1">
      <c r="B20" s="31"/>
      <c r="E20" s="246" t="str">
        <f>'Rekapitulácia stavby'!E14</f>
        <v>Vyplň údaj</v>
      </c>
      <c r="F20" s="229"/>
      <c r="G20" s="229"/>
      <c r="H20" s="229"/>
      <c r="I20" s="26" t="s">
        <v>25</v>
      </c>
      <c r="J20" s="27" t="str">
        <f>'Rekapitulácia stavby'!AN14</f>
        <v>Vyplň údaj</v>
      </c>
      <c r="L20" s="31"/>
    </row>
    <row r="21" spans="2:12" s="1" customFormat="1" ht="7" customHeight="1">
      <c r="B21" s="31"/>
      <c r="L21" s="31"/>
    </row>
    <row r="22" spans="2:12" s="1" customFormat="1" ht="12" customHeight="1">
      <c r="B22" s="31"/>
      <c r="D22" s="26" t="s">
        <v>28</v>
      </c>
      <c r="I22" s="26" t="s">
        <v>23</v>
      </c>
      <c r="J22" s="24" t="s">
        <v>1</v>
      </c>
      <c r="L22" s="31"/>
    </row>
    <row r="23" spans="2:12" s="1" customFormat="1" ht="18" customHeight="1">
      <c r="B23" s="31"/>
      <c r="E23" s="24" t="s">
        <v>29</v>
      </c>
      <c r="I23" s="26" t="s">
        <v>25</v>
      </c>
      <c r="J23" s="24" t="s">
        <v>1</v>
      </c>
      <c r="L23" s="31"/>
    </row>
    <row r="24" spans="2:12" s="1" customFormat="1" ht="7" customHeight="1">
      <c r="B24" s="31"/>
      <c r="L24" s="31"/>
    </row>
    <row r="25" spans="2:12" s="1" customFormat="1" ht="12" customHeight="1">
      <c r="B25" s="31"/>
      <c r="D25" s="26" t="s">
        <v>31</v>
      </c>
      <c r="I25" s="26" t="s">
        <v>23</v>
      </c>
      <c r="J25" s="24" t="s">
        <v>1</v>
      </c>
      <c r="L25" s="31"/>
    </row>
    <row r="26" spans="2:12" s="1" customFormat="1" ht="18" customHeight="1">
      <c r="B26" s="31"/>
      <c r="E26" s="24" t="s">
        <v>32</v>
      </c>
      <c r="I26" s="26" t="s">
        <v>25</v>
      </c>
      <c r="J26" s="24" t="s">
        <v>1</v>
      </c>
      <c r="L26" s="31"/>
    </row>
    <row r="27" spans="2:12" s="1" customFormat="1" ht="7" customHeight="1">
      <c r="B27" s="31"/>
      <c r="L27" s="31"/>
    </row>
    <row r="28" spans="2:12" s="1" customFormat="1" ht="12" customHeight="1">
      <c r="B28" s="31"/>
      <c r="D28" s="26" t="s">
        <v>33</v>
      </c>
      <c r="L28" s="31"/>
    </row>
    <row r="29" spans="2:12" s="7" customFormat="1" ht="16.5" customHeight="1">
      <c r="B29" s="96"/>
      <c r="E29" s="233" t="s">
        <v>1</v>
      </c>
      <c r="F29" s="233"/>
      <c r="G29" s="233"/>
      <c r="H29" s="233"/>
      <c r="L29" s="96"/>
    </row>
    <row r="30" spans="2:12" s="1" customFormat="1" ht="7" customHeight="1">
      <c r="B30" s="31"/>
      <c r="L30" s="31"/>
    </row>
    <row r="31" spans="2:12" s="1" customFormat="1" ht="7" customHeight="1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25.5" customHeight="1">
      <c r="B32" s="31"/>
      <c r="D32" s="97" t="s">
        <v>34</v>
      </c>
      <c r="J32" s="68">
        <f>ROUND(J129, 2)</f>
        <v>0</v>
      </c>
      <c r="L32" s="31"/>
    </row>
    <row r="33" spans="2:12" s="1" customFormat="1" ht="7" customHeight="1">
      <c r="B33" s="31"/>
      <c r="D33" s="55"/>
      <c r="E33" s="55"/>
      <c r="F33" s="55"/>
      <c r="G33" s="55"/>
      <c r="H33" s="55"/>
      <c r="I33" s="55"/>
      <c r="J33" s="55"/>
      <c r="K33" s="55"/>
      <c r="L33" s="31"/>
    </row>
    <row r="34" spans="2:12" s="1" customFormat="1" ht="14.5" customHeight="1">
      <c r="B34" s="31"/>
      <c r="F34" s="34" t="s">
        <v>36</v>
      </c>
      <c r="I34" s="34" t="s">
        <v>35</v>
      </c>
      <c r="J34" s="34" t="s">
        <v>37</v>
      </c>
      <c r="L34" s="31"/>
    </row>
    <row r="35" spans="2:12" s="1" customFormat="1" ht="14.5" customHeight="1">
      <c r="B35" s="31"/>
      <c r="D35" s="57" t="s">
        <v>38</v>
      </c>
      <c r="E35" s="36" t="s">
        <v>39</v>
      </c>
      <c r="F35" s="98">
        <f>ROUND((SUM(BE129:BE207)),  2)</f>
        <v>0</v>
      </c>
      <c r="G35" s="99"/>
      <c r="H35" s="99"/>
      <c r="I35" s="100">
        <v>0.23</v>
      </c>
      <c r="J35" s="98">
        <f>ROUND(((SUM(BE129:BE207))*I35),  2)</f>
        <v>0</v>
      </c>
      <c r="L35" s="31"/>
    </row>
    <row r="36" spans="2:12" s="1" customFormat="1" ht="14.5" customHeight="1">
      <c r="B36" s="31"/>
      <c r="E36" s="36" t="s">
        <v>40</v>
      </c>
      <c r="F36" s="98">
        <f>ROUND((SUM(BF129:BF207)),  2)</f>
        <v>0</v>
      </c>
      <c r="G36" s="99"/>
      <c r="H36" s="99"/>
      <c r="I36" s="100">
        <v>0.23</v>
      </c>
      <c r="J36" s="98">
        <f>ROUND(((SUM(BF129:BF207))*I36),  2)</f>
        <v>0</v>
      </c>
      <c r="L36" s="31"/>
    </row>
    <row r="37" spans="2:12" s="1" customFormat="1" ht="14.5" hidden="1" customHeight="1">
      <c r="B37" s="31"/>
      <c r="E37" s="26" t="s">
        <v>41</v>
      </c>
      <c r="F37" s="88">
        <f>ROUND((SUM(BG129:BG207)),  2)</f>
        <v>0</v>
      </c>
      <c r="I37" s="101">
        <v>0.23</v>
      </c>
      <c r="J37" s="88">
        <f>0</f>
        <v>0</v>
      </c>
      <c r="L37" s="31"/>
    </row>
    <row r="38" spans="2:12" s="1" customFormat="1" ht="14.5" hidden="1" customHeight="1">
      <c r="B38" s="31"/>
      <c r="E38" s="26" t="s">
        <v>42</v>
      </c>
      <c r="F38" s="88">
        <f>ROUND((SUM(BH129:BH207)),  2)</f>
        <v>0</v>
      </c>
      <c r="I38" s="101">
        <v>0.23</v>
      </c>
      <c r="J38" s="88">
        <f>0</f>
        <v>0</v>
      </c>
      <c r="L38" s="31"/>
    </row>
    <row r="39" spans="2:12" s="1" customFormat="1" ht="14.5" hidden="1" customHeight="1">
      <c r="B39" s="31"/>
      <c r="E39" s="36" t="s">
        <v>43</v>
      </c>
      <c r="F39" s="98">
        <f>ROUND((SUM(BI129:BI207)),  2)</f>
        <v>0</v>
      </c>
      <c r="G39" s="99"/>
      <c r="H39" s="99"/>
      <c r="I39" s="100">
        <v>0</v>
      </c>
      <c r="J39" s="98">
        <f>0</f>
        <v>0</v>
      </c>
      <c r="L39" s="31"/>
    </row>
    <row r="40" spans="2:12" s="1" customFormat="1" ht="7" customHeight="1">
      <c r="B40" s="31"/>
      <c r="L40" s="31"/>
    </row>
    <row r="41" spans="2:12" s="1" customFormat="1" ht="25.5" customHeight="1">
      <c r="B41" s="31"/>
      <c r="C41" s="102"/>
      <c r="D41" s="103" t="s">
        <v>44</v>
      </c>
      <c r="E41" s="59"/>
      <c r="F41" s="59"/>
      <c r="G41" s="104" t="s">
        <v>45</v>
      </c>
      <c r="H41" s="105" t="s">
        <v>46</v>
      </c>
      <c r="I41" s="59"/>
      <c r="J41" s="106">
        <f>SUM(J32:J39)</f>
        <v>0</v>
      </c>
      <c r="K41" s="107"/>
      <c r="L41" s="31"/>
    </row>
    <row r="42" spans="2:12" s="1" customFormat="1" ht="14.5" customHeight="1">
      <c r="B42" s="31"/>
      <c r="L42" s="31"/>
    </row>
    <row r="43" spans="2:12" ht="14.5" customHeight="1">
      <c r="B43" s="19"/>
      <c r="L43" s="19"/>
    </row>
    <row r="44" spans="2:12" ht="14.5" customHeight="1">
      <c r="B44" s="19"/>
      <c r="L44" s="19"/>
    </row>
    <row r="45" spans="2:12" ht="14.5" customHeight="1">
      <c r="B45" s="19"/>
      <c r="L45" s="19"/>
    </row>
    <row r="46" spans="2:12" ht="14.5" customHeight="1">
      <c r="B46" s="19"/>
      <c r="L46" s="19"/>
    </row>
    <row r="47" spans="2:12" ht="14.5" customHeight="1">
      <c r="B47" s="19"/>
      <c r="L47" s="19"/>
    </row>
    <row r="48" spans="2:12" ht="14.5" customHeight="1">
      <c r="B48" s="19"/>
      <c r="L48" s="19"/>
    </row>
    <row r="49" spans="2:12" ht="14.5" customHeight="1">
      <c r="B49" s="19"/>
      <c r="L49" s="19"/>
    </row>
    <row r="50" spans="2:12" s="1" customFormat="1" ht="14.5" customHeight="1">
      <c r="B50" s="31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3">
      <c r="B61" s="31"/>
      <c r="D61" s="45" t="s">
        <v>49</v>
      </c>
      <c r="E61" s="33"/>
      <c r="F61" s="108" t="s">
        <v>50</v>
      </c>
      <c r="G61" s="45" t="s">
        <v>49</v>
      </c>
      <c r="H61" s="33"/>
      <c r="I61" s="33"/>
      <c r="J61" s="109" t="s">
        <v>50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3">
      <c r="B65" s="31"/>
      <c r="D65" s="43" t="s">
        <v>51</v>
      </c>
      <c r="E65" s="44"/>
      <c r="F65" s="44"/>
      <c r="G65" s="43" t="s">
        <v>52</v>
      </c>
      <c r="H65" s="44"/>
      <c r="I65" s="44"/>
      <c r="J65" s="44"/>
      <c r="K65" s="44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3">
      <c r="B76" s="31"/>
      <c r="D76" s="45" t="s">
        <v>49</v>
      </c>
      <c r="E76" s="33"/>
      <c r="F76" s="108" t="s">
        <v>50</v>
      </c>
      <c r="G76" s="45" t="s">
        <v>49</v>
      </c>
      <c r="H76" s="33"/>
      <c r="I76" s="33"/>
      <c r="J76" s="109" t="s">
        <v>50</v>
      </c>
      <c r="K76" s="33"/>
      <c r="L76" s="31"/>
    </row>
    <row r="77" spans="2:12" s="1" customFormat="1" ht="14.5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12" s="1" customFormat="1" ht="7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12" s="1" customFormat="1" ht="25" customHeight="1">
      <c r="B82" s="31"/>
      <c r="C82" s="20" t="s">
        <v>119</v>
      </c>
      <c r="L82" s="31"/>
    </row>
    <row r="83" spans="2:12" s="1" customFormat="1" ht="7" customHeight="1">
      <c r="B83" s="31"/>
      <c r="L83" s="31"/>
    </row>
    <row r="84" spans="2:12" s="1" customFormat="1" ht="12" customHeight="1">
      <c r="B84" s="31"/>
      <c r="C84" s="26" t="s">
        <v>15</v>
      </c>
      <c r="L84" s="31"/>
    </row>
    <row r="85" spans="2:12" s="1" customFormat="1" ht="16.5" customHeight="1">
      <c r="B85" s="31"/>
      <c r="E85" s="244" t="str">
        <f>E7</f>
        <v>Prestavba RD a HB na multifunkčný objekt s ubytovacou jednotkou</v>
      </c>
      <c r="F85" s="245"/>
      <c r="G85" s="245"/>
      <c r="H85" s="245"/>
      <c r="L85" s="31"/>
    </row>
    <row r="86" spans="2:12" ht="12" customHeight="1">
      <c r="B86" s="19"/>
      <c r="C86" s="26" t="s">
        <v>115</v>
      </c>
      <c r="L86" s="19"/>
    </row>
    <row r="87" spans="2:12" s="1" customFormat="1" ht="16.5" customHeight="1">
      <c r="B87" s="31"/>
      <c r="E87" s="244" t="s">
        <v>116</v>
      </c>
      <c r="F87" s="243"/>
      <c r="G87" s="243"/>
      <c r="H87" s="243"/>
      <c r="L87" s="31"/>
    </row>
    <row r="88" spans="2:12" s="1" customFormat="1" ht="12" customHeight="1">
      <c r="B88" s="31"/>
      <c r="C88" s="26" t="s">
        <v>117</v>
      </c>
      <c r="L88" s="31"/>
    </row>
    <row r="89" spans="2:12" s="1" customFormat="1" ht="16.5" customHeight="1">
      <c r="B89" s="31"/>
      <c r="E89" s="238" t="str">
        <f>E11</f>
        <v>03 - Vykurovanie + vetranie</v>
      </c>
      <c r="F89" s="243"/>
      <c r="G89" s="243"/>
      <c r="H89" s="243"/>
      <c r="L89" s="31"/>
    </row>
    <row r="90" spans="2:12" s="1" customFormat="1" ht="7" customHeight="1">
      <c r="B90" s="31"/>
      <c r="L90" s="31"/>
    </row>
    <row r="91" spans="2:12" s="1" customFormat="1" ht="12" customHeight="1">
      <c r="B91" s="31"/>
      <c r="C91" s="26" t="s">
        <v>19</v>
      </c>
      <c r="F91" s="24" t="str">
        <f>F14</f>
        <v>Matúškovo</v>
      </c>
      <c r="I91" s="26" t="s">
        <v>21</v>
      </c>
      <c r="J91" s="54">
        <f>IF(J14="","",J14)</f>
        <v>46064</v>
      </c>
      <c r="L91" s="31"/>
    </row>
    <row r="92" spans="2:12" s="1" customFormat="1" ht="7" customHeight="1">
      <c r="B92" s="31"/>
      <c r="L92" s="31"/>
    </row>
    <row r="93" spans="2:12" s="1" customFormat="1" ht="15.25" customHeight="1">
      <c r="B93" s="31"/>
      <c r="C93" s="26" t="s">
        <v>22</v>
      </c>
      <c r="F93" s="24" t="str">
        <f>E17</f>
        <v>KO Box Club Galanta, Stavbárska 1044/1, Galanta</v>
      </c>
      <c r="I93" s="26" t="s">
        <v>28</v>
      </c>
      <c r="J93" s="29" t="str">
        <f>E23</f>
        <v>HR-PROJECT s.r.o.</v>
      </c>
      <c r="L93" s="31"/>
    </row>
    <row r="94" spans="2:12" s="1" customFormat="1" ht="15.25" customHeight="1">
      <c r="B94" s="31"/>
      <c r="C94" s="26" t="s">
        <v>26</v>
      </c>
      <c r="F94" s="24" t="str">
        <f>IF(E20="","",E20)</f>
        <v>Vyplň údaj</v>
      </c>
      <c r="I94" s="26" t="s">
        <v>31</v>
      </c>
      <c r="J94" s="29" t="str">
        <f>E26</f>
        <v>Vladimír Pilnik</v>
      </c>
      <c r="L94" s="31"/>
    </row>
    <row r="95" spans="2:12" s="1" customFormat="1" ht="10.25" customHeight="1">
      <c r="B95" s="31"/>
      <c r="L95" s="31"/>
    </row>
    <row r="96" spans="2:12" s="1" customFormat="1" ht="29.25" customHeight="1">
      <c r="B96" s="31"/>
      <c r="C96" s="110" t="s">
        <v>120</v>
      </c>
      <c r="D96" s="102"/>
      <c r="E96" s="102"/>
      <c r="F96" s="102"/>
      <c r="G96" s="102"/>
      <c r="H96" s="102"/>
      <c r="I96" s="102"/>
      <c r="J96" s="111" t="s">
        <v>121</v>
      </c>
      <c r="K96" s="102"/>
      <c r="L96" s="31"/>
    </row>
    <row r="97" spans="2:47" s="1" customFormat="1" ht="10.25" customHeight="1">
      <c r="B97" s="31"/>
      <c r="L97" s="31"/>
    </row>
    <row r="98" spans="2:47" s="1" customFormat="1" ht="22.75" customHeight="1">
      <c r="B98" s="31"/>
      <c r="C98" s="112" t="s">
        <v>122</v>
      </c>
      <c r="J98" s="68">
        <f>J129</f>
        <v>0</v>
      </c>
      <c r="L98" s="31"/>
      <c r="AU98" s="16" t="s">
        <v>123</v>
      </c>
    </row>
    <row r="99" spans="2:47" s="8" customFormat="1" ht="25" customHeight="1">
      <c r="B99" s="113"/>
      <c r="D99" s="114" t="s">
        <v>226</v>
      </c>
      <c r="E99" s="115"/>
      <c r="F99" s="115"/>
      <c r="G99" s="115"/>
      <c r="H99" s="115"/>
      <c r="I99" s="115"/>
      <c r="J99" s="116">
        <f>J130</f>
        <v>0</v>
      </c>
      <c r="L99" s="113"/>
    </row>
    <row r="100" spans="2:47" s="9" customFormat="1" ht="20" customHeight="1">
      <c r="B100" s="117"/>
      <c r="D100" s="118" t="s">
        <v>1407</v>
      </c>
      <c r="E100" s="119"/>
      <c r="F100" s="119"/>
      <c r="G100" s="119"/>
      <c r="H100" s="119"/>
      <c r="I100" s="119"/>
      <c r="J100" s="120">
        <f>J131</f>
        <v>0</v>
      </c>
      <c r="L100" s="117"/>
    </row>
    <row r="101" spans="2:47" s="9" customFormat="1" ht="20" customHeight="1">
      <c r="B101" s="117"/>
      <c r="D101" s="118" t="s">
        <v>1408</v>
      </c>
      <c r="E101" s="119"/>
      <c r="F101" s="119"/>
      <c r="G101" s="119"/>
      <c r="H101" s="119"/>
      <c r="I101" s="119"/>
      <c r="J101" s="120">
        <f>J141</f>
        <v>0</v>
      </c>
      <c r="L101" s="117"/>
    </row>
    <row r="102" spans="2:47" s="9" customFormat="1" ht="20" customHeight="1">
      <c r="B102" s="117"/>
      <c r="D102" s="118" t="s">
        <v>1409</v>
      </c>
      <c r="E102" s="119"/>
      <c r="F102" s="119"/>
      <c r="G102" s="119"/>
      <c r="H102" s="119"/>
      <c r="I102" s="119"/>
      <c r="J102" s="120">
        <f>J154</f>
        <v>0</v>
      </c>
      <c r="L102" s="117"/>
    </row>
    <row r="103" spans="2:47" s="9" customFormat="1" ht="20" customHeight="1">
      <c r="B103" s="117"/>
      <c r="D103" s="118" t="s">
        <v>1410</v>
      </c>
      <c r="E103" s="119"/>
      <c r="F103" s="119"/>
      <c r="G103" s="119"/>
      <c r="H103" s="119"/>
      <c r="I103" s="119"/>
      <c r="J103" s="120">
        <f>J166</f>
        <v>0</v>
      </c>
      <c r="L103" s="117"/>
    </row>
    <row r="104" spans="2:47" s="9" customFormat="1" ht="20" customHeight="1">
      <c r="B104" s="117"/>
      <c r="D104" s="118" t="s">
        <v>1411</v>
      </c>
      <c r="E104" s="119"/>
      <c r="F104" s="119"/>
      <c r="G104" s="119"/>
      <c r="H104" s="119"/>
      <c r="I104" s="119"/>
      <c r="J104" s="120">
        <f>J198</f>
        <v>0</v>
      </c>
      <c r="L104" s="117"/>
    </row>
    <row r="105" spans="2:47" s="8" customFormat="1" ht="25" customHeight="1">
      <c r="B105" s="113"/>
      <c r="D105" s="114" t="s">
        <v>127</v>
      </c>
      <c r="E105" s="115"/>
      <c r="F105" s="115"/>
      <c r="G105" s="115"/>
      <c r="H105" s="115"/>
      <c r="I105" s="115"/>
      <c r="J105" s="116">
        <f>J202</f>
        <v>0</v>
      </c>
      <c r="L105" s="113"/>
    </row>
    <row r="106" spans="2:47" s="8" customFormat="1" ht="25" customHeight="1">
      <c r="B106" s="113"/>
      <c r="D106" s="114" t="s">
        <v>1412</v>
      </c>
      <c r="E106" s="115"/>
      <c r="F106" s="115"/>
      <c r="G106" s="115"/>
      <c r="H106" s="115"/>
      <c r="I106" s="115"/>
      <c r="J106" s="116">
        <f>J204</f>
        <v>0</v>
      </c>
      <c r="L106" s="113"/>
    </row>
    <row r="107" spans="2:47" s="8" customFormat="1" ht="25" customHeight="1">
      <c r="B107" s="113"/>
      <c r="D107" s="114" t="s">
        <v>128</v>
      </c>
      <c r="E107" s="115"/>
      <c r="F107" s="115"/>
      <c r="G107" s="115"/>
      <c r="H107" s="115"/>
      <c r="I107" s="115"/>
      <c r="J107" s="116">
        <f>J206</f>
        <v>0</v>
      </c>
      <c r="L107" s="113"/>
    </row>
    <row r="108" spans="2:47" s="1" customFormat="1" ht="21.75" customHeight="1">
      <c r="B108" s="31"/>
      <c r="L108" s="31"/>
    </row>
    <row r="109" spans="2:47" s="1" customFormat="1" ht="7" customHeight="1">
      <c r="B109" s="46"/>
      <c r="C109" s="47"/>
      <c r="D109" s="47"/>
      <c r="E109" s="47"/>
      <c r="F109" s="47"/>
      <c r="G109" s="47"/>
      <c r="H109" s="47"/>
      <c r="I109" s="47"/>
      <c r="J109" s="47"/>
      <c r="K109" s="47"/>
      <c r="L109" s="31"/>
    </row>
    <row r="113" spans="2:20" s="1" customFormat="1" ht="7" customHeight="1">
      <c r="B113" s="48"/>
      <c r="C113" s="49"/>
      <c r="D113" s="49"/>
      <c r="E113" s="49"/>
      <c r="F113" s="49"/>
      <c r="G113" s="49"/>
      <c r="H113" s="49"/>
      <c r="I113" s="49"/>
      <c r="J113" s="49"/>
      <c r="K113" s="49"/>
      <c r="L113" s="31"/>
    </row>
    <row r="114" spans="2:20" s="1" customFormat="1" ht="25" customHeight="1">
      <c r="B114" s="31"/>
      <c r="C114" s="20" t="s">
        <v>129</v>
      </c>
      <c r="L114" s="31"/>
    </row>
    <row r="115" spans="2:20" s="1" customFormat="1" ht="7" customHeight="1">
      <c r="B115" s="31"/>
      <c r="L115" s="31"/>
    </row>
    <row r="116" spans="2:20" s="1" customFormat="1" ht="12" customHeight="1">
      <c r="B116" s="31"/>
      <c r="C116" s="26" t="s">
        <v>15</v>
      </c>
      <c r="L116" s="31"/>
    </row>
    <row r="117" spans="2:20" s="1" customFormat="1" ht="16.5" customHeight="1">
      <c r="B117" s="31"/>
      <c r="E117" s="244" t="str">
        <f>E7</f>
        <v>Prestavba RD a HB na multifunkčný objekt s ubytovacou jednotkou</v>
      </c>
      <c r="F117" s="245"/>
      <c r="G117" s="245"/>
      <c r="H117" s="245"/>
      <c r="L117" s="31"/>
    </row>
    <row r="118" spans="2:20" ht="12" customHeight="1">
      <c r="B118" s="19"/>
      <c r="C118" s="26" t="s">
        <v>115</v>
      </c>
      <c r="L118" s="19"/>
    </row>
    <row r="119" spans="2:20" s="1" customFormat="1" ht="16.5" customHeight="1">
      <c r="B119" s="31"/>
      <c r="E119" s="244" t="s">
        <v>116</v>
      </c>
      <c r="F119" s="243"/>
      <c r="G119" s="243"/>
      <c r="H119" s="243"/>
      <c r="L119" s="31"/>
    </row>
    <row r="120" spans="2:20" s="1" customFormat="1" ht="12" customHeight="1">
      <c r="B120" s="31"/>
      <c r="C120" s="26" t="s">
        <v>117</v>
      </c>
      <c r="L120" s="31"/>
    </row>
    <row r="121" spans="2:20" s="1" customFormat="1" ht="16.5" customHeight="1">
      <c r="B121" s="31"/>
      <c r="E121" s="238" t="str">
        <f>E11</f>
        <v>03 - Vykurovanie + vetranie</v>
      </c>
      <c r="F121" s="243"/>
      <c r="G121" s="243"/>
      <c r="H121" s="243"/>
      <c r="L121" s="31"/>
    </row>
    <row r="122" spans="2:20" s="1" customFormat="1" ht="7" customHeight="1">
      <c r="B122" s="31"/>
      <c r="L122" s="31"/>
    </row>
    <row r="123" spans="2:20" s="1" customFormat="1" ht="12" customHeight="1">
      <c r="B123" s="31"/>
      <c r="C123" s="26" t="s">
        <v>19</v>
      </c>
      <c r="F123" s="24" t="str">
        <f>F14</f>
        <v>Matúškovo</v>
      </c>
      <c r="I123" s="26" t="s">
        <v>21</v>
      </c>
      <c r="J123" s="54">
        <f>IF(J14="","",J14)</f>
        <v>46064</v>
      </c>
      <c r="L123" s="31"/>
    </row>
    <row r="124" spans="2:20" s="1" customFormat="1" ht="7" customHeight="1">
      <c r="B124" s="31"/>
      <c r="L124" s="31"/>
    </row>
    <row r="125" spans="2:20" s="1" customFormat="1" ht="15.25" customHeight="1">
      <c r="B125" s="31"/>
      <c r="C125" s="26" t="s">
        <v>22</v>
      </c>
      <c r="F125" s="24" t="str">
        <f>E17</f>
        <v>KO Box Club Galanta, Stavbárska 1044/1, Galanta</v>
      </c>
      <c r="I125" s="26" t="s">
        <v>28</v>
      </c>
      <c r="J125" s="29" t="str">
        <f>E23</f>
        <v>HR-PROJECT s.r.o.</v>
      </c>
      <c r="L125" s="31"/>
    </row>
    <row r="126" spans="2:20" s="1" customFormat="1" ht="15.25" customHeight="1">
      <c r="B126" s="31"/>
      <c r="C126" s="26" t="s">
        <v>26</v>
      </c>
      <c r="F126" s="24" t="str">
        <f>IF(E20="","",E20)</f>
        <v>Vyplň údaj</v>
      </c>
      <c r="I126" s="26" t="s">
        <v>31</v>
      </c>
      <c r="J126" s="29" t="str">
        <f>E26</f>
        <v>Vladimír Pilnik</v>
      </c>
      <c r="L126" s="31"/>
    </row>
    <row r="127" spans="2:20" s="1" customFormat="1" ht="10.25" customHeight="1">
      <c r="B127" s="31"/>
      <c r="L127" s="31"/>
    </row>
    <row r="128" spans="2:20" s="10" customFormat="1" ht="29.25" customHeight="1">
      <c r="B128" s="121"/>
      <c r="C128" s="122" t="s">
        <v>130</v>
      </c>
      <c r="D128" s="123" t="s">
        <v>59</v>
      </c>
      <c r="E128" s="123" t="s">
        <v>55</v>
      </c>
      <c r="F128" s="123" t="s">
        <v>56</v>
      </c>
      <c r="G128" s="123" t="s">
        <v>131</v>
      </c>
      <c r="H128" s="123" t="s">
        <v>132</v>
      </c>
      <c r="I128" s="123" t="s">
        <v>133</v>
      </c>
      <c r="J128" s="124" t="s">
        <v>121</v>
      </c>
      <c r="K128" s="125" t="s">
        <v>134</v>
      </c>
      <c r="L128" s="121"/>
      <c r="M128" s="61" t="s">
        <v>1</v>
      </c>
      <c r="N128" s="62" t="s">
        <v>38</v>
      </c>
      <c r="O128" s="62" t="s">
        <v>135</v>
      </c>
      <c r="P128" s="62" t="s">
        <v>136</v>
      </c>
      <c r="Q128" s="62" t="s">
        <v>137</v>
      </c>
      <c r="R128" s="62" t="s">
        <v>138</v>
      </c>
      <c r="S128" s="62" t="s">
        <v>139</v>
      </c>
      <c r="T128" s="63" t="s">
        <v>140</v>
      </c>
    </row>
    <row r="129" spans="2:65" s="1" customFormat="1" ht="22.75" customHeight="1">
      <c r="B129" s="31"/>
      <c r="C129" s="66" t="s">
        <v>122</v>
      </c>
      <c r="J129" s="126">
        <f>BK129</f>
        <v>0</v>
      </c>
      <c r="L129" s="31"/>
      <c r="M129" s="64"/>
      <c r="N129" s="55"/>
      <c r="O129" s="55"/>
      <c r="P129" s="127">
        <f>P130+P202+P204+P206</f>
        <v>0</v>
      </c>
      <c r="Q129" s="55"/>
      <c r="R129" s="127">
        <f>R130+R202+R204+R206</f>
        <v>3.5753912100000003</v>
      </c>
      <c r="S129" s="55"/>
      <c r="T129" s="128">
        <f>T130+T202+T204+T206</f>
        <v>0</v>
      </c>
      <c r="AT129" s="16" t="s">
        <v>73</v>
      </c>
      <c r="AU129" s="16" t="s">
        <v>123</v>
      </c>
      <c r="BK129" s="129">
        <f>BK130+BK202+BK204+BK206</f>
        <v>0</v>
      </c>
    </row>
    <row r="130" spans="2:65" s="11" customFormat="1" ht="26" customHeight="1">
      <c r="B130" s="130"/>
      <c r="D130" s="131" t="s">
        <v>73</v>
      </c>
      <c r="E130" s="132" t="s">
        <v>702</v>
      </c>
      <c r="F130" s="132" t="s">
        <v>703</v>
      </c>
      <c r="I130" s="133"/>
      <c r="J130" s="134">
        <f>BK130</f>
        <v>0</v>
      </c>
      <c r="L130" s="130"/>
      <c r="M130" s="135"/>
      <c r="P130" s="136">
        <f>P131+P141+P154+P166+P198</f>
        <v>0</v>
      </c>
      <c r="R130" s="136">
        <f>R131+R141+R154+R166+R198</f>
        <v>3.5753912100000003</v>
      </c>
      <c r="T130" s="137">
        <f>T131+T141+T154+T166+T198</f>
        <v>0</v>
      </c>
      <c r="AR130" s="131" t="s">
        <v>87</v>
      </c>
      <c r="AT130" s="138" t="s">
        <v>73</v>
      </c>
      <c r="AU130" s="138" t="s">
        <v>74</v>
      </c>
      <c r="AY130" s="131" t="s">
        <v>143</v>
      </c>
      <c r="BK130" s="139">
        <f>BK131+BK141+BK154+BK166+BK198</f>
        <v>0</v>
      </c>
    </row>
    <row r="131" spans="2:65" s="11" customFormat="1" ht="22.75" customHeight="1">
      <c r="B131" s="130"/>
      <c r="D131" s="131" t="s">
        <v>73</v>
      </c>
      <c r="E131" s="140" t="s">
        <v>1413</v>
      </c>
      <c r="F131" s="140" t="s">
        <v>1414</v>
      </c>
      <c r="I131" s="133"/>
      <c r="J131" s="141">
        <f>BK131</f>
        <v>0</v>
      </c>
      <c r="L131" s="130"/>
      <c r="M131" s="135"/>
      <c r="P131" s="136">
        <f>SUM(P132:P140)</f>
        <v>0</v>
      </c>
      <c r="R131" s="136">
        <f>SUM(R132:R140)</f>
        <v>4.15E-3</v>
      </c>
      <c r="T131" s="137">
        <f>SUM(T132:T140)</f>
        <v>0</v>
      </c>
      <c r="AR131" s="131" t="s">
        <v>87</v>
      </c>
      <c r="AT131" s="138" t="s">
        <v>73</v>
      </c>
      <c r="AU131" s="138" t="s">
        <v>81</v>
      </c>
      <c r="AY131" s="131" t="s">
        <v>143</v>
      </c>
      <c r="BK131" s="139">
        <f>SUM(BK132:BK140)</f>
        <v>0</v>
      </c>
    </row>
    <row r="132" spans="2:65" s="1" customFormat="1" ht="24.25" customHeight="1">
      <c r="B132" s="31"/>
      <c r="C132" s="142" t="s">
        <v>81</v>
      </c>
      <c r="D132" s="142" t="s">
        <v>145</v>
      </c>
      <c r="E132" s="143" t="s">
        <v>1415</v>
      </c>
      <c r="F132" s="144" t="s">
        <v>1416</v>
      </c>
      <c r="G132" s="145" t="s">
        <v>196</v>
      </c>
      <c r="H132" s="146">
        <v>1</v>
      </c>
      <c r="I132" s="147"/>
      <c r="J132" s="148">
        <f t="shared" ref="J132:J140" si="0">ROUND(I132*H132,2)</f>
        <v>0</v>
      </c>
      <c r="K132" s="149"/>
      <c r="L132" s="31"/>
      <c r="M132" s="150" t="s">
        <v>1</v>
      </c>
      <c r="N132" s="151" t="s">
        <v>40</v>
      </c>
      <c r="P132" s="152">
        <f t="shared" ref="P132:P140" si="1">O132*H132</f>
        <v>0</v>
      </c>
      <c r="Q132" s="152">
        <v>0</v>
      </c>
      <c r="R132" s="152">
        <f t="shared" ref="R132:R140" si="2">Q132*H132</f>
        <v>0</v>
      </c>
      <c r="S132" s="152">
        <v>0</v>
      </c>
      <c r="T132" s="153">
        <f t="shared" ref="T132:T140" si="3">S132*H132</f>
        <v>0</v>
      </c>
      <c r="AR132" s="154" t="s">
        <v>298</v>
      </c>
      <c r="AT132" s="154" t="s">
        <v>145</v>
      </c>
      <c r="AU132" s="154" t="s">
        <v>87</v>
      </c>
      <c r="AY132" s="16" t="s">
        <v>143</v>
      </c>
      <c r="BE132" s="155">
        <f t="shared" ref="BE132:BE140" si="4">IF(N132="základná",J132,0)</f>
        <v>0</v>
      </c>
      <c r="BF132" s="155">
        <f t="shared" ref="BF132:BF140" si="5">IF(N132="znížená",J132,0)</f>
        <v>0</v>
      </c>
      <c r="BG132" s="155">
        <f t="shared" ref="BG132:BG140" si="6">IF(N132="zákl. prenesená",J132,0)</f>
        <v>0</v>
      </c>
      <c r="BH132" s="155">
        <f t="shared" ref="BH132:BH140" si="7">IF(N132="zníž. prenesená",J132,0)</f>
        <v>0</v>
      </c>
      <c r="BI132" s="155">
        <f t="shared" ref="BI132:BI140" si="8">IF(N132="nulová",J132,0)</f>
        <v>0</v>
      </c>
      <c r="BJ132" s="16" t="s">
        <v>87</v>
      </c>
      <c r="BK132" s="155">
        <f t="shared" ref="BK132:BK140" si="9">ROUND(I132*H132,2)</f>
        <v>0</v>
      </c>
      <c r="BL132" s="16" t="s">
        <v>298</v>
      </c>
      <c r="BM132" s="154" t="s">
        <v>1417</v>
      </c>
    </row>
    <row r="133" spans="2:65" s="1" customFormat="1" ht="37.75" customHeight="1">
      <c r="B133" s="31"/>
      <c r="C133" s="183" t="s">
        <v>87</v>
      </c>
      <c r="D133" s="183" t="s">
        <v>479</v>
      </c>
      <c r="E133" s="184" t="s">
        <v>1418</v>
      </c>
      <c r="F133" s="185" t="s">
        <v>1419</v>
      </c>
      <c r="G133" s="186" t="s">
        <v>196</v>
      </c>
      <c r="H133" s="187">
        <v>1</v>
      </c>
      <c r="I133" s="188"/>
      <c r="J133" s="189">
        <f t="shared" si="0"/>
        <v>0</v>
      </c>
      <c r="K133" s="190"/>
      <c r="L133" s="191"/>
      <c r="M133" s="192" t="s">
        <v>1</v>
      </c>
      <c r="N133" s="193" t="s">
        <v>40</v>
      </c>
      <c r="P133" s="152">
        <f t="shared" si="1"/>
        <v>0</v>
      </c>
      <c r="Q133" s="152">
        <v>2.0500000000000002E-3</v>
      </c>
      <c r="R133" s="152">
        <f t="shared" si="2"/>
        <v>2.0500000000000002E-3</v>
      </c>
      <c r="S133" s="152">
        <v>0</v>
      </c>
      <c r="T133" s="153">
        <f t="shared" si="3"/>
        <v>0</v>
      </c>
      <c r="AR133" s="154" t="s">
        <v>391</v>
      </c>
      <c r="AT133" s="154" t="s">
        <v>479</v>
      </c>
      <c r="AU133" s="154" t="s">
        <v>87</v>
      </c>
      <c r="AY133" s="16" t="s">
        <v>143</v>
      </c>
      <c r="BE133" s="155">
        <f t="shared" si="4"/>
        <v>0</v>
      </c>
      <c r="BF133" s="155">
        <f t="shared" si="5"/>
        <v>0</v>
      </c>
      <c r="BG133" s="155">
        <f t="shared" si="6"/>
        <v>0</v>
      </c>
      <c r="BH133" s="155">
        <f t="shared" si="7"/>
        <v>0</v>
      </c>
      <c r="BI133" s="155">
        <f t="shared" si="8"/>
        <v>0</v>
      </c>
      <c r="BJ133" s="16" t="s">
        <v>87</v>
      </c>
      <c r="BK133" s="155">
        <f t="shared" si="9"/>
        <v>0</v>
      </c>
      <c r="BL133" s="16" t="s">
        <v>298</v>
      </c>
      <c r="BM133" s="154" t="s">
        <v>1420</v>
      </c>
    </row>
    <row r="134" spans="2:65" s="1" customFormat="1" ht="24.25" customHeight="1">
      <c r="B134" s="31"/>
      <c r="C134" s="142" t="s">
        <v>102</v>
      </c>
      <c r="D134" s="142" t="s">
        <v>145</v>
      </c>
      <c r="E134" s="143" t="s">
        <v>1421</v>
      </c>
      <c r="F134" s="144" t="s">
        <v>1422</v>
      </c>
      <c r="G134" s="145" t="s">
        <v>196</v>
      </c>
      <c r="H134" s="146">
        <v>1</v>
      </c>
      <c r="I134" s="147"/>
      <c r="J134" s="148">
        <f t="shared" si="0"/>
        <v>0</v>
      </c>
      <c r="K134" s="149"/>
      <c r="L134" s="31"/>
      <c r="M134" s="150" t="s">
        <v>1</v>
      </c>
      <c r="N134" s="151" t="s">
        <v>40</v>
      </c>
      <c r="P134" s="152">
        <f t="shared" si="1"/>
        <v>0</v>
      </c>
      <c r="Q134" s="152">
        <v>0</v>
      </c>
      <c r="R134" s="152">
        <f t="shared" si="2"/>
        <v>0</v>
      </c>
      <c r="S134" s="152">
        <v>0</v>
      </c>
      <c r="T134" s="153">
        <f t="shared" si="3"/>
        <v>0</v>
      </c>
      <c r="AR134" s="154" t="s">
        <v>298</v>
      </c>
      <c r="AT134" s="154" t="s">
        <v>145</v>
      </c>
      <c r="AU134" s="154" t="s">
        <v>87</v>
      </c>
      <c r="AY134" s="16" t="s">
        <v>143</v>
      </c>
      <c r="BE134" s="155">
        <f t="shared" si="4"/>
        <v>0</v>
      </c>
      <c r="BF134" s="155">
        <f t="shared" si="5"/>
        <v>0</v>
      </c>
      <c r="BG134" s="155">
        <f t="shared" si="6"/>
        <v>0</v>
      </c>
      <c r="BH134" s="155">
        <f t="shared" si="7"/>
        <v>0</v>
      </c>
      <c r="BI134" s="155">
        <f t="shared" si="8"/>
        <v>0</v>
      </c>
      <c r="BJ134" s="16" t="s">
        <v>87</v>
      </c>
      <c r="BK134" s="155">
        <f t="shared" si="9"/>
        <v>0</v>
      </c>
      <c r="BL134" s="16" t="s">
        <v>298</v>
      </c>
      <c r="BM134" s="154" t="s">
        <v>1423</v>
      </c>
    </row>
    <row r="135" spans="2:65" s="1" customFormat="1" ht="37.75" customHeight="1">
      <c r="B135" s="31"/>
      <c r="C135" s="183" t="s">
        <v>149</v>
      </c>
      <c r="D135" s="183" t="s">
        <v>479</v>
      </c>
      <c r="E135" s="184" t="s">
        <v>1424</v>
      </c>
      <c r="F135" s="185" t="s">
        <v>1425</v>
      </c>
      <c r="G135" s="186" t="s">
        <v>196</v>
      </c>
      <c r="H135" s="187">
        <v>1</v>
      </c>
      <c r="I135" s="188"/>
      <c r="J135" s="189">
        <f t="shared" si="0"/>
        <v>0</v>
      </c>
      <c r="K135" s="190"/>
      <c r="L135" s="191"/>
      <c r="M135" s="192" t="s">
        <v>1</v>
      </c>
      <c r="N135" s="193" t="s">
        <v>40</v>
      </c>
      <c r="P135" s="152">
        <f t="shared" si="1"/>
        <v>0</v>
      </c>
      <c r="Q135" s="152">
        <v>2.0999999999999999E-3</v>
      </c>
      <c r="R135" s="152">
        <f t="shared" si="2"/>
        <v>2.0999999999999999E-3</v>
      </c>
      <c r="S135" s="152">
        <v>0</v>
      </c>
      <c r="T135" s="153">
        <f t="shared" si="3"/>
        <v>0</v>
      </c>
      <c r="AR135" s="154" t="s">
        <v>391</v>
      </c>
      <c r="AT135" s="154" t="s">
        <v>479</v>
      </c>
      <c r="AU135" s="154" t="s">
        <v>87</v>
      </c>
      <c r="AY135" s="16" t="s">
        <v>143</v>
      </c>
      <c r="BE135" s="155">
        <f t="shared" si="4"/>
        <v>0</v>
      </c>
      <c r="BF135" s="155">
        <f t="shared" si="5"/>
        <v>0</v>
      </c>
      <c r="BG135" s="155">
        <f t="shared" si="6"/>
        <v>0</v>
      </c>
      <c r="BH135" s="155">
        <f t="shared" si="7"/>
        <v>0</v>
      </c>
      <c r="BI135" s="155">
        <f t="shared" si="8"/>
        <v>0</v>
      </c>
      <c r="BJ135" s="16" t="s">
        <v>87</v>
      </c>
      <c r="BK135" s="155">
        <f t="shared" si="9"/>
        <v>0</v>
      </c>
      <c r="BL135" s="16" t="s">
        <v>298</v>
      </c>
      <c r="BM135" s="154" t="s">
        <v>1426</v>
      </c>
    </row>
    <row r="136" spans="2:65" s="1" customFormat="1" ht="24.25" customHeight="1">
      <c r="B136" s="31"/>
      <c r="C136" s="142" t="s">
        <v>163</v>
      </c>
      <c r="D136" s="142" t="s">
        <v>145</v>
      </c>
      <c r="E136" s="143" t="s">
        <v>1427</v>
      </c>
      <c r="F136" s="144" t="s">
        <v>1428</v>
      </c>
      <c r="G136" s="145" t="s">
        <v>196</v>
      </c>
      <c r="H136" s="146">
        <v>2</v>
      </c>
      <c r="I136" s="147"/>
      <c r="J136" s="148">
        <f t="shared" si="0"/>
        <v>0</v>
      </c>
      <c r="K136" s="149"/>
      <c r="L136" s="31"/>
      <c r="M136" s="150" t="s">
        <v>1</v>
      </c>
      <c r="N136" s="151" t="s">
        <v>40</v>
      </c>
      <c r="P136" s="152">
        <f t="shared" si="1"/>
        <v>0</v>
      </c>
      <c r="Q136" s="152">
        <v>0</v>
      </c>
      <c r="R136" s="152">
        <f t="shared" si="2"/>
        <v>0</v>
      </c>
      <c r="S136" s="152">
        <v>0</v>
      </c>
      <c r="T136" s="153">
        <f t="shared" si="3"/>
        <v>0</v>
      </c>
      <c r="AR136" s="154" t="s">
        <v>298</v>
      </c>
      <c r="AT136" s="154" t="s">
        <v>145</v>
      </c>
      <c r="AU136" s="154" t="s">
        <v>87</v>
      </c>
      <c r="AY136" s="16" t="s">
        <v>143</v>
      </c>
      <c r="BE136" s="155">
        <f t="shared" si="4"/>
        <v>0</v>
      </c>
      <c r="BF136" s="155">
        <f t="shared" si="5"/>
        <v>0</v>
      </c>
      <c r="BG136" s="155">
        <f t="shared" si="6"/>
        <v>0</v>
      </c>
      <c r="BH136" s="155">
        <f t="shared" si="7"/>
        <v>0</v>
      </c>
      <c r="BI136" s="155">
        <f t="shared" si="8"/>
        <v>0</v>
      </c>
      <c r="BJ136" s="16" t="s">
        <v>87</v>
      </c>
      <c r="BK136" s="155">
        <f t="shared" si="9"/>
        <v>0</v>
      </c>
      <c r="BL136" s="16" t="s">
        <v>298</v>
      </c>
      <c r="BM136" s="154" t="s">
        <v>1429</v>
      </c>
    </row>
    <row r="137" spans="2:65" s="1" customFormat="1" ht="16.5" customHeight="1">
      <c r="B137" s="31"/>
      <c r="C137" s="183" t="s">
        <v>171</v>
      </c>
      <c r="D137" s="183" t="s">
        <v>479</v>
      </c>
      <c r="E137" s="184" t="s">
        <v>1430</v>
      </c>
      <c r="F137" s="185" t="s">
        <v>1431</v>
      </c>
      <c r="G137" s="186" t="s">
        <v>196</v>
      </c>
      <c r="H137" s="187">
        <v>1</v>
      </c>
      <c r="I137" s="188"/>
      <c r="J137" s="189">
        <f t="shared" si="0"/>
        <v>0</v>
      </c>
      <c r="K137" s="190"/>
      <c r="L137" s="191"/>
      <c r="M137" s="192" t="s">
        <v>1</v>
      </c>
      <c r="N137" s="193" t="s">
        <v>40</v>
      </c>
      <c r="P137" s="152">
        <f t="shared" si="1"/>
        <v>0</v>
      </c>
      <c r="Q137" s="152">
        <v>0</v>
      </c>
      <c r="R137" s="152">
        <f t="shared" si="2"/>
        <v>0</v>
      </c>
      <c r="S137" s="152">
        <v>0</v>
      </c>
      <c r="T137" s="153">
        <f t="shared" si="3"/>
        <v>0</v>
      </c>
      <c r="AR137" s="154" t="s">
        <v>391</v>
      </c>
      <c r="AT137" s="154" t="s">
        <v>479</v>
      </c>
      <c r="AU137" s="154" t="s">
        <v>87</v>
      </c>
      <c r="AY137" s="16" t="s">
        <v>143</v>
      </c>
      <c r="BE137" s="155">
        <f t="shared" si="4"/>
        <v>0</v>
      </c>
      <c r="BF137" s="155">
        <f t="shared" si="5"/>
        <v>0</v>
      </c>
      <c r="BG137" s="155">
        <f t="shared" si="6"/>
        <v>0</v>
      </c>
      <c r="BH137" s="155">
        <f t="shared" si="7"/>
        <v>0</v>
      </c>
      <c r="BI137" s="155">
        <f t="shared" si="8"/>
        <v>0</v>
      </c>
      <c r="BJ137" s="16" t="s">
        <v>87</v>
      </c>
      <c r="BK137" s="155">
        <f t="shared" si="9"/>
        <v>0</v>
      </c>
      <c r="BL137" s="16" t="s">
        <v>298</v>
      </c>
      <c r="BM137" s="154" t="s">
        <v>1432</v>
      </c>
    </row>
    <row r="138" spans="2:65" s="1" customFormat="1" ht="16.5" customHeight="1">
      <c r="B138" s="31"/>
      <c r="C138" s="183" t="s">
        <v>176</v>
      </c>
      <c r="D138" s="183" t="s">
        <v>479</v>
      </c>
      <c r="E138" s="184" t="s">
        <v>1433</v>
      </c>
      <c r="F138" s="185" t="s">
        <v>1434</v>
      </c>
      <c r="G138" s="186" t="s">
        <v>196</v>
      </c>
      <c r="H138" s="187">
        <v>1</v>
      </c>
      <c r="I138" s="188"/>
      <c r="J138" s="189">
        <f t="shared" si="0"/>
        <v>0</v>
      </c>
      <c r="K138" s="190"/>
      <c r="L138" s="191"/>
      <c r="M138" s="192" t="s">
        <v>1</v>
      </c>
      <c r="N138" s="193" t="s">
        <v>40</v>
      </c>
      <c r="P138" s="152">
        <f t="shared" si="1"/>
        <v>0</v>
      </c>
      <c r="Q138" s="152">
        <v>0</v>
      </c>
      <c r="R138" s="152">
        <f t="shared" si="2"/>
        <v>0</v>
      </c>
      <c r="S138" s="152">
        <v>0</v>
      </c>
      <c r="T138" s="153">
        <f t="shared" si="3"/>
        <v>0</v>
      </c>
      <c r="AR138" s="154" t="s">
        <v>391</v>
      </c>
      <c r="AT138" s="154" t="s">
        <v>479</v>
      </c>
      <c r="AU138" s="154" t="s">
        <v>87</v>
      </c>
      <c r="AY138" s="16" t="s">
        <v>143</v>
      </c>
      <c r="BE138" s="155">
        <f t="shared" si="4"/>
        <v>0</v>
      </c>
      <c r="BF138" s="155">
        <f t="shared" si="5"/>
        <v>0</v>
      </c>
      <c r="BG138" s="155">
        <f t="shared" si="6"/>
        <v>0</v>
      </c>
      <c r="BH138" s="155">
        <f t="shared" si="7"/>
        <v>0</v>
      </c>
      <c r="BI138" s="155">
        <f t="shared" si="8"/>
        <v>0</v>
      </c>
      <c r="BJ138" s="16" t="s">
        <v>87</v>
      </c>
      <c r="BK138" s="155">
        <f t="shared" si="9"/>
        <v>0</v>
      </c>
      <c r="BL138" s="16" t="s">
        <v>298</v>
      </c>
      <c r="BM138" s="154" t="s">
        <v>1435</v>
      </c>
    </row>
    <row r="139" spans="2:65" s="1" customFormat="1" ht="24.25" customHeight="1">
      <c r="B139" s="31"/>
      <c r="C139" s="183" t="s">
        <v>181</v>
      </c>
      <c r="D139" s="183" t="s">
        <v>479</v>
      </c>
      <c r="E139" s="184" t="s">
        <v>1436</v>
      </c>
      <c r="F139" s="185" t="s">
        <v>1437</v>
      </c>
      <c r="G139" s="186" t="s">
        <v>1438</v>
      </c>
      <c r="H139" s="187">
        <v>2</v>
      </c>
      <c r="I139" s="188"/>
      <c r="J139" s="189">
        <f t="shared" si="0"/>
        <v>0</v>
      </c>
      <c r="K139" s="190"/>
      <c r="L139" s="191"/>
      <c r="M139" s="192" t="s">
        <v>1</v>
      </c>
      <c r="N139" s="193" t="s">
        <v>40</v>
      </c>
      <c r="P139" s="152">
        <f t="shared" si="1"/>
        <v>0</v>
      </c>
      <c r="Q139" s="152">
        <v>0</v>
      </c>
      <c r="R139" s="152">
        <f t="shared" si="2"/>
        <v>0</v>
      </c>
      <c r="S139" s="152">
        <v>0</v>
      </c>
      <c r="T139" s="153">
        <f t="shared" si="3"/>
        <v>0</v>
      </c>
      <c r="AR139" s="154" t="s">
        <v>391</v>
      </c>
      <c r="AT139" s="154" t="s">
        <v>479</v>
      </c>
      <c r="AU139" s="154" t="s">
        <v>87</v>
      </c>
      <c r="AY139" s="16" t="s">
        <v>143</v>
      </c>
      <c r="BE139" s="155">
        <f t="shared" si="4"/>
        <v>0</v>
      </c>
      <c r="BF139" s="155">
        <f t="shared" si="5"/>
        <v>0</v>
      </c>
      <c r="BG139" s="155">
        <f t="shared" si="6"/>
        <v>0</v>
      </c>
      <c r="BH139" s="155">
        <f t="shared" si="7"/>
        <v>0</v>
      </c>
      <c r="BI139" s="155">
        <f t="shared" si="8"/>
        <v>0</v>
      </c>
      <c r="BJ139" s="16" t="s">
        <v>87</v>
      </c>
      <c r="BK139" s="155">
        <f t="shared" si="9"/>
        <v>0</v>
      </c>
      <c r="BL139" s="16" t="s">
        <v>298</v>
      </c>
      <c r="BM139" s="154" t="s">
        <v>1439</v>
      </c>
    </row>
    <row r="140" spans="2:65" s="1" customFormat="1" ht="21.75" customHeight="1">
      <c r="B140" s="31"/>
      <c r="C140" s="142" t="s">
        <v>157</v>
      </c>
      <c r="D140" s="142" t="s">
        <v>145</v>
      </c>
      <c r="E140" s="143" t="s">
        <v>1440</v>
      </c>
      <c r="F140" s="144" t="s">
        <v>1441</v>
      </c>
      <c r="G140" s="145" t="s">
        <v>216</v>
      </c>
      <c r="H140" s="177"/>
      <c r="I140" s="147"/>
      <c r="J140" s="148">
        <f t="shared" si="0"/>
        <v>0</v>
      </c>
      <c r="K140" s="149"/>
      <c r="L140" s="31"/>
      <c r="M140" s="150" t="s">
        <v>1</v>
      </c>
      <c r="N140" s="151" t="s">
        <v>40</v>
      </c>
      <c r="P140" s="152">
        <f t="shared" si="1"/>
        <v>0</v>
      </c>
      <c r="Q140" s="152">
        <v>0</v>
      </c>
      <c r="R140" s="152">
        <f t="shared" si="2"/>
        <v>0</v>
      </c>
      <c r="S140" s="152">
        <v>0</v>
      </c>
      <c r="T140" s="153">
        <f t="shared" si="3"/>
        <v>0</v>
      </c>
      <c r="AR140" s="154" t="s">
        <v>298</v>
      </c>
      <c r="AT140" s="154" t="s">
        <v>145</v>
      </c>
      <c r="AU140" s="154" t="s">
        <v>87</v>
      </c>
      <c r="AY140" s="16" t="s">
        <v>143</v>
      </c>
      <c r="BE140" s="155">
        <f t="shared" si="4"/>
        <v>0</v>
      </c>
      <c r="BF140" s="155">
        <f t="shared" si="5"/>
        <v>0</v>
      </c>
      <c r="BG140" s="155">
        <f t="shared" si="6"/>
        <v>0</v>
      </c>
      <c r="BH140" s="155">
        <f t="shared" si="7"/>
        <v>0</v>
      </c>
      <c r="BI140" s="155">
        <f t="shared" si="8"/>
        <v>0</v>
      </c>
      <c r="BJ140" s="16" t="s">
        <v>87</v>
      </c>
      <c r="BK140" s="155">
        <f t="shared" si="9"/>
        <v>0</v>
      </c>
      <c r="BL140" s="16" t="s">
        <v>298</v>
      </c>
      <c r="BM140" s="154" t="s">
        <v>1442</v>
      </c>
    </row>
    <row r="141" spans="2:65" s="11" customFormat="1" ht="22.75" customHeight="1">
      <c r="B141" s="130"/>
      <c r="D141" s="131" t="s">
        <v>73</v>
      </c>
      <c r="E141" s="140" t="s">
        <v>1443</v>
      </c>
      <c r="F141" s="140" t="s">
        <v>1444</v>
      </c>
      <c r="I141" s="133"/>
      <c r="J141" s="141">
        <f>BK141</f>
        <v>0</v>
      </c>
      <c r="L141" s="130"/>
      <c r="M141" s="135"/>
      <c r="P141" s="136">
        <f>SUM(P142:P153)</f>
        <v>0</v>
      </c>
      <c r="R141" s="136">
        <f>SUM(R142:R153)</f>
        <v>0.26151000000000002</v>
      </c>
      <c r="T141" s="137">
        <f>SUM(T142:T153)</f>
        <v>0</v>
      </c>
      <c r="AR141" s="131" t="s">
        <v>87</v>
      </c>
      <c r="AT141" s="138" t="s">
        <v>73</v>
      </c>
      <c r="AU141" s="138" t="s">
        <v>81</v>
      </c>
      <c r="AY141" s="131" t="s">
        <v>143</v>
      </c>
      <c r="BK141" s="139">
        <f>SUM(BK142:BK153)</f>
        <v>0</v>
      </c>
    </row>
    <row r="142" spans="2:65" s="1" customFormat="1" ht="24.25" customHeight="1">
      <c r="B142" s="31"/>
      <c r="C142" s="142" t="s">
        <v>189</v>
      </c>
      <c r="D142" s="142" t="s">
        <v>145</v>
      </c>
      <c r="E142" s="143" t="s">
        <v>1445</v>
      </c>
      <c r="F142" s="144" t="s">
        <v>1446</v>
      </c>
      <c r="G142" s="145" t="s">
        <v>558</v>
      </c>
      <c r="H142" s="146">
        <v>586.5</v>
      </c>
      <c r="I142" s="147"/>
      <c r="J142" s="148">
        <f>ROUND(I142*H142,2)</f>
        <v>0</v>
      </c>
      <c r="K142" s="149"/>
      <c r="L142" s="31"/>
      <c r="M142" s="150" t="s">
        <v>1</v>
      </c>
      <c r="N142" s="151" t="s">
        <v>40</v>
      </c>
      <c r="P142" s="152">
        <f>O142*H142</f>
        <v>0</v>
      </c>
      <c r="Q142" s="152">
        <v>4.2000000000000002E-4</v>
      </c>
      <c r="R142" s="152">
        <f>Q142*H142</f>
        <v>0.24633000000000002</v>
      </c>
      <c r="S142" s="152">
        <v>0</v>
      </c>
      <c r="T142" s="153">
        <f>S142*H142</f>
        <v>0</v>
      </c>
      <c r="AR142" s="154" t="s">
        <v>298</v>
      </c>
      <c r="AT142" s="154" t="s">
        <v>145</v>
      </c>
      <c r="AU142" s="154" t="s">
        <v>87</v>
      </c>
      <c r="AY142" s="16" t="s">
        <v>143</v>
      </c>
      <c r="BE142" s="155">
        <f>IF(N142="základná",J142,0)</f>
        <v>0</v>
      </c>
      <c r="BF142" s="155">
        <f>IF(N142="znížená",J142,0)</f>
        <v>0</v>
      </c>
      <c r="BG142" s="155">
        <f>IF(N142="zákl. prenesená",J142,0)</f>
        <v>0</v>
      </c>
      <c r="BH142" s="155">
        <f>IF(N142="zníž. prenesená",J142,0)</f>
        <v>0</v>
      </c>
      <c r="BI142" s="155">
        <f>IF(N142="nulová",J142,0)</f>
        <v>0</v>
      </c>
      <c r="BJ142" s="16" t="s">
        <v>87</v>
      </c>
      <c r="BK142" s="155">
        <f>ROUND(I142*H142,2)</f>
        <v>0</v>
      </c>
      <c r="BL142" s="16" t="s">
        <v>298</v>
      </c>
      <c r="BM142" s="154" t="s">
        <v>1447</v>
      </c>
    </row>
    <row r="143" spans="2:65" s="12" customFormat="1" ht="12">
      <c r="B143" s="156"/>
      <c r="D143" s="157" t="s">
        <v>167</v>
      </c>
      <c r="E143" s="158" t="s">
        <v>1</v>
      </c>
      <c r="F143" s="159" t="s">
        <v>372</v>
      </c>
      <c r="H143" s="158" t="s">
        <v>1</v>
      </c>
      <c r="I143" s="160"/>
      <c r="L143" s="156"/>
      <c r="M143" s="161"/>
      <c r="T143" s="162"/>
      <c r="AT143" s="158" t="s">
        <v>167</v>
      </c>
      <c r="AU143" s="158" t="s">
        <v>87</v>
      </c>
      <c r="AV143" s="12" t="s">
        <v>81</v>
      </c>
      <c r="AW143" s="12" t="s">
        <v>30</v>
      </c>
      <c r="AX143" s="12" t="s">
        <v>74</v>
      </c>
      <c r="AY143" s="158" t="s">
        <v>143</v>
      </c>
    </row>
    <row r="144" spans="2:65" s="13" customFormat="1" ht="12">
      <c r="B144" s="163"/>
      <c r="D144" s="157" t="s">
        <v>167</v>
      </c>
      <c r="E144" s="164" t="s">
        <v>1</v>
      </c>
      <c r="F144" s="165" t="s">
        <v>1448</v>
      </c>
      <c r="H144" s="166">
        <v>411.7</v>
      </c>
      <c r="I144" s="167"/>
      <c r="L144" s="163"/>
      <c r="M144" s="168"/>
      <c r="T144" s="169"/>
      <c r="AT144" s="164" t="s">
        <v>167</v>
      </c>
      <c r="AU144" s="164" t="s">
        <v>87</v>
      </c>
      <c r="AV144" s="13" t="s">
        <v>87</v>
      </c>
      <c r="AW144" s="13" t="s">
        <v>30</v>
      </c>
      <c r="AX144" s="13" t="s">
        <v>74</v>
      </c>
      <c r="AY144" s="164" t="s">
        <v>143</v>
      </c>
    </row>
    <row r="145" spans="2:65" s="13" customFormat="1" ht="12">
      <c r="B145" s="163"/>
      <c r="D145" s="157" t="s">
        <v>167</v>
      </c>
      <c r="E145" s="164" t="s">
        <v>1</v>
      </c>
      <c r="F145" s="165" t="s">
        <v>1449</v>
      </c>
      <c r="H145" s="166">
        <v>80.5</v>
      </c>
      <c r="I145" s="167"/>
      <c r="L145" s="163"/>
      <c r="M145" s="168"/>
      <c r="T145" s="169"/>
      <c r="AT145" s="164" t="s">
        <v>167</v>
      </c>
      <c r="AU145" s="164" t="s">
        <v>87</v>
      </c>
      <c r="AV145" s="13" t="s">
        <v>87</v>
      </c>
      <c r="AW145" s="13" t="s">
        <v>30</v>
      </c>
      <c r="AX145" s="13" t="s">
        <v>74</v>
      </c>
      <c r="AY145" s="164" t="s">
        <v>143</v>
      </c>
    </row>
    <row r="146" spans="2:65" s="13" customFormat="1" ht="12">
      <c r="B146" s="163"/>
      <c r="D146" s="157" t="s">
        <v>167</v>
      </c>
      <c r="E146" s="164" t="s">
        <v>1</v>
      </c>
      <c r="F146" s="165" t="s">
        <v>1450</v>
      </c>
      <c r="H146" s="166">
        <v>94.3</v>
      </c>
      <c r="I146" s="167"/>
      <c r="L146" s="163"/>
      <c r="M146" s="168"/>
      <c r="T146" s="169"/>
      <c r="AT146" s="164" t="s">
        <v>167</v>
      </c>
      <c r="AU146" s="164" t="s">
        <v>87</v>
      </c>
      <c r="AV146" s="13" t="s">
        <v>87</v>
      </c>
      <c r="AW146" s="13" t="s">
        <v>30</v>
      </c>
      <c r="AX146" s="13" t="s">
        <v>74</v>
      </c>
      <c r="AY146" s="164" t="s">
        <v>143</v>
      </c>
    </row>
    <row r="147" spans="2:65" s="14" customFormat="1" ht="12">
      <c r="B147" s="170"/>
      <c r="D147" s="157" t="s">
        <v>167</v>
      </c>
      <c r="E147" s="171" t="s">
        <v>1</v>
      </c>
      <c r="F147" s="172" t="s">
        <v>170</v>
      </c>
      <c r="H147" s="173">
        <v>586.5</v>
      </c>
      <c r="I147" s="174"/>
      <c r="L147" s="170"/>
      <c r="M147" s="175"/>
      <c r="T147" s="176"/>
      <c r="AT147" s="171" t="s">
        <v>167</v>
      </c>
      <c r="AU147" s="171" t="s">
        <v>87</v>
      </c>
      <c r="AV147" s="14" t="s">
        <v>149</v>
      </c>
      <c r="AW147" s="14" t="s">
        <v>30</v>
      </c>
      <c r="AX147" s="14" t="s">
        <v>81</v>
      </c>
      <c r="AY147" s="171" t="s">
        <v>143</v>
      </c>
    </row>
    <row r="148" spans="2:65" s="1" customFormat="1" ht="24.25" customHeight="1">
      <c r="B148" s="31"/>
      <c r="C148" s="142" t="s">
        <v>193</v>
      </c>
      <c r="D148" s="142" t="s">
        <v>145</v>
      </c>
      <c r="E148" s="143" t="s">
        <v>1451</v>
      </c>
      <c r="F148" s="144" t="s">
        <v>1452</v>
      </c>
      <c r="G148" s="145" t="s">
        <v>558</v>
      </c>
      <c r="H148" s="146">
        <v>27.6</v>
      </c>
      <c r="I148" s="147"/>
      <c r="J148" s="148">
        <f>ROUND(I148*H148,2)</f>
        <v>0</v>
      </c>
      <c r="K148" s="149"/>
      <c r="L148" s="31"/>
      <c r="M148" s="150" t="s">
        <v>1</v>
      </c>
      <c r="N148" s="151" t="s">
        <v>40</v>
      </c>
      <c r="P148" s="152">
        <f>O148*H148</f>
        <v>0</v>
      </c>
      <c r="Q148" s="152">
        <v>5.5000000000000003E-4</v>
      </c>
      <c r="R148" s="152">
        <f>Q148*H148</f>
        <v>1.5180000000000003E-2</v>
      </c>
      <c r="S148" s="152">
        <v>0</v>
      </c>
      <c r="T148" s="153">
        <f>S148*H148</f>
        <v>0</v>
      </c>
      <c r="AR148" s="154" t="s">
        <v>298</v>
      </c>
      <c r="AT148" s="154" t="s">
        <v>145</v>
      </c>
      <c r="AU148" s="154" t="s">
        <v>87</v>
      </c>
      <c r="AY148" s="16" t="s">
        <v>143</v>
      </c>
      <c r="BE148" s="155">
        <f>IF(N148="základná",J148,0)</f>
        <v>0</v>
      </c>
      <c r="BF148" s="155">
        <f>IF(N148="znížená",J148,0)</f>
        <v>0</v>
      </c>
      <c r="BG148" s="155">
        <f>IF(N148="zákl. prenesená",J148,0)</f>
        <v>0</v>
      </c>
      <c r="BH148" s="155">
        <f>IF(N148="zníž. prenesená",J148,0)</f>
        <v>0</v>
      </c>
      <c r="BI148" s="155">
        <f>IF(N148="nulová",J148,0)</f>
        <v>0</v>
      </c>
      <c r="BJ148" s="16" t="s">
        <v>87</v>
      </c>
      <c r="BK148" s="155">
        <f>ROUND(I148*H148,2)</f>
        <v>0</v>
      </c>
      <c r="BL148" s="16" t="s">
        <v>298</v>
      </c>
      <c r="BM148" s="154" t="s">
        <v>1453</v>
      </c>
    </row>
    <row r="149" spans="2:65" s="12" customFormat="1" ht="12">
      <c r="B149" s="156"/>
      <c r="D149" s="157" t="s">
        <v>167</v>
      </c>
      <c r="E149" s="158" t="s">
        <v>1</v>
      </c>
      <c r="F149" s="159" t="s">
        <v>372</v>
      </c>
      <c r="H149" s="158" t="s">
        <v>1</v>
      </c>
      <c r="I149" s="160"/>
      <c r="L149" s="156"/>
      <c r="M149" s="161"/>
      <c r="T149" s="162"/>
      <c r="AT149" s="158" t="s">
        <v>167</v>
      </c>
      <c r="AU149" s="158" t="s">
        <v>87</v>
      </c>
      <c r="AV149" s="12" t="s">
        <v>81</v>
      </c>
      <c r="AW149" s="12" t="s">
        <v>30</v>
      </c>
      <c r="AX149" s="12" t="s">
        <v>74</v>
      </c>
      <c r="AY149" s="158" t="s">
        <v>143</v>
      </c>
    </row>
    <row r="150" spans="2:65" s="13" customFormat="1" ht="12">
      <c r="B150" s="163"/>
      <c r="D150" s="157" t="s">
        <v>167</v>
      </c>
      <c r="E150" s="164" t="s">
        <v>1</v>
      </c>
      <c r="F150" s="165" t="s">
        <v>1454</v>
      </c>
      <c r="H150" s="166">
        <v>27.6</v>
      </c>
      <c r="I150" s="167"/>
      <c r="L150" s="163"/>
      <c r="M150" s="168"/>
      <c r="T150" s="169"/>
      <c r="AT150" s="164" t="s">
        <v>167</v>
      </c>
      <c r="AU150" s="164" t="s">
        <v>87</v>
      </c>
      <c r="AV150" s="13" t="s">
        <v>87</v>
      </c>
      <c r="AW150" s="13" t="s">
        <v>30</v>
      </c>
      <c r="AX150" s="13" t="s">
        <v>74</v>
      </c>
      <c r="AY150" s="164" t="s">
        <v>143</v>
      </c>
    </row>
    <row r="151" spans="2:65" s="14" customFormat="1" ht="12">
      <c r="B151" s="170"/>
      <c r="D151" s="157" t="s">
        <v>167</v>
      </c>
      <c r="E151" s="171" t="s">
        <v>1</v>
      </c>
      <c r="F151" s="172" t="s">
        <v>170</v>
      </c>
      <c r="H151" s="173">
        <v>27.6</v>
      </c>
      <c r="I151" s="174"/>
      <c r="L151" s="170"/>
      <c r="M151" s="175"/>
      <c r="T151" s="176"/>
      <c r="AT151" s="171" t="s">
        <v>167</v>
      </c>
      <c r="AU151" s="171" t="s">
        <v>87</v>
      </c>
      <c r="AV151" s="14" t="s">
        <v>149</v>
      </c>
      <c r="AW151" s="14" t="s">
        <v>30</v>
      </c>
      <c r="AX151" s="14" t="s">
        <v>81</v>
      </c>
      <c r="AY151" s="171" t="s">
        <v>143</v>
      </c>
    </row>
    <row r="152" spans="2:65" s="1" customFormat="1" ht="16.5" customHeight="1">
      <c r="B152" s="31"/>
      <c r="C152" s="142" t="s">
        <v>198</v>
      </c>
      <c r="D152" s="142" t="s">
        <v>145</v>
      </c>
      <c r="E152" s="143" t="s">
        <v>1455</v>
      </c>
      <c r="F152" s="144" t="s">
        <v>1456</v>
      </c>
      <c r="G152" s="145" t="s">
        <v>558</v>
      </c>
      <c r="H152" s="146">
        <v>614.1</v>
      </c>
      <c r="I152" s="147"/>
      <c r="J152" s="148">
        <f>ROUND(I152*H152,2)</f>
        <v>0</v>
      </c>
      <c r="K152" s="149"/>
      <c r="L152" s="31"/>
      <c r="M152" s="150" t="s">
        <v>1</v>
      </c>
      <c r="N152" s="151" t="s">
        <v>40</v>
      </c>
      <c r="P152" s="152">
        <f>O152*H152</f>
        <v>0</v>
      </c>
      <c r="Q152" s="152">
        <v>0</v>
      </c>
      <c r="R152" s="152">
        <f>Q152*H152</f>
        <v>0</v>
      </c>
      <c r="S152" s="152">
        <v>0</v>
      </c>
      <c r="T152" s="153">
        <f>S152*H152</f>
        <v>0</v>
      </c>
      <c r="AR152" s="154" t="s">
        <v>298</v>
      </c>
      <c r="AT152" s="154" t="s">
        <v>145</v>
      </c>
      <c r="AU152" s="154" t="s">
        <v>87</v>
      </c>
      <c r="AY152" s="16" t="s">
        <v>143</v>
      </c>
      <c r="BE152" s="155">
        <f>IF(N152="základná",J152,0)</f>
        <v>0</v>
      </c>
      <c r="BF152" s="155">
        <f>IF(N152="znížená",J152,0)</f>
        <v>0</v>
      </c>
      <c r="BG152" s="155">
        <f>IF(N152="zákl. prenesená",J152,0)</f>
        <v>0</v>
      </c>
      <c r="BH152" s="155">
        <f>IF(N152="zníž. prenesená",J152,0)</f>
        <v>0</v>
      </c>
      <c r="BI152" s="155">
        <f>IF(N152="nulová",J152,0)</f>
        <v>0</v>
      </c>
      <c r="BJ152" s="16" t="s">
        <v>87</v>
      </c>
      <c r="BK152" s="155">
        <f>ROUND(I152*H152,2)</f>
        <v>0</v>
      </c>
      <c r="BL152" s="16" t="s">
        <v>298</v>
      </c>
      <c r="BM152" s="154" t="s">
        <v>1457</v>
      </c>
    </row>
    <row r="153" spans="2:65" s="1" customFormat="1" ht="24.25" customHeight="1">
      <c r="B153" s="31"/>
      <c r="C153" s="142" t="s">
        <v>205</v>
      </c>
      <c r="D153" s="142" t="s">
        <v>145</v>
      </c>
      <c r="E153" s="143" t="s">
        <v>1458</v>
      </c>
      <c r="F153" s="144" t="s">
        <v>1459</v>
      </c>
      <c r="G153" s="145" t="s">
        <v>216</v>
      </c>
      <c r="H153" s="177"/>
      <c r="I153" s="147"/>
      <c r="J153" s="148">
        <f>ROUND(I153*H153,2)</f>
        <v>0</v>
      </c>
      <c r="K153" s="149"/>
      <c r="L153" s="31"/>
      <c r="M153" s="150" t="s">
        <v>1</v>
      </c>
      <c r="N153" s="151" t="s">
        <v>40</v>
      </c>
      <c r="P153" s="152">
        <f>O153*H153</f>
        <v>0</v>
      </c>
      <c r="Q153" s="152">
        <v>0</v>
      </c>
      <c r="R153" s="152">
        <f>Q153*H153</f>
        <v>0</v>
      </c>
      <c r="S153" s="152">
        <v>0</v>
      </c>
      <c r="T153" s="153">
        <f>S153*H153</f>
        <v>0</v>
      </c>
      <c r="AR153" s="154" t="s">
        <v>298</v>
      </c>
      <c r="AT153" s="154" t="s">
        <v>145</v>
      </c>
      <c r="AU153" s="154" t="s">
        <v>87</v>
      </c>
      <c r="AY153" s="16" t="s">
        <v>143</v>
      </c>
      <c r="BE153" s="155">
        <f>IF(N153="základná",J153,0)</f>
        <v>0</v>
      </c>
      <c r="BF153" s="155">
        <f>IF(N153="znížená",J153,0)</f>
        <v>0</v>
      </c>
      <c r="BG153" s="155">
        <f>IF(N153="zákl. prenesená",J153,0)</f>
        <v>0</v>
      </c>
      <c r="BH153" s="155">
        <f>IF(N153="zníž. prenesená",J153,0)</f>
        <v>0</v>
      </c>
      <c r="BI153" s="155">
        <f>IF(N153="nulová",J153,0)</f>
        <v>0</v>
      </c>
      <c r="BJ153" s="16" t="s">
        <v>87</v>
      </c>
      <c r="BK153" s="155">
        <f>ROUND(I153*H153,2)</f>
        <v>0</v>
      </c>
      <c r="BL153" s="16" t="s">
        <v>298</v>
      </c>
      <c r="BM153" s="154" t="s">
        <v>1460</v>
      </c>
    </row>
    <row r="154" spans="2:65" s="11" customFormat="1" ht="22.75" customHeight="1">
      <c r="B154" s="130"/>
      <c r="D154" s="131" t="s">
        <v>73</v>
      </c>
      <c r="E154" s="140" t="s">
        <v>1461</v>
      </c>
      <c r="F154" s="140" t="s">
        <v>1462</v>
      </c>
      <c r="I154" s="133"/>
      <c r="J154" s="141">
        <f>BK154</f>
        <v>0</v>
      </c>
      <c r="L154" s="130"/>
      <c r="M154" s="135"/>
      <c r="P154" s="136">
        <f>SUM(P155:P165)</f>
        <v>0</v>
      </c>
      <c r="R154" s="136">
        <f>SUM(R155:R165)</f>
        <v>4.5600000000000002E-2</v>
      </c>
      <c r="T154" s="137">
        <f>SUM(T155:T165)</f>
        <v>0</v>
      </c>
      <c r="AR154" s="131" t="s">
        <v>87</v>
      </c>
      <c r="AT154" s="138" t="s">
        <v>73</v>
      </c>
      <c r="AU154" s="138" t="s">
        <v>81</v>
      </c>
      <c r="AY154" s="131" t="s">
        <v>143</v>
      </c>
      <c r="BK154" s="139">
        <f>SUM(BK155:BK165)</f>
        <v>0</v>
      </c>
    </row>
    <row r="155" spans="2:65" s="1" customFormat="1" ht="21.75" customHeight="1">
      <c r="B155" s="31"/>
      <c r="C155" s="142" t="s">
        <v>213</v>
      </c>
      <c r="D155" s="142" t="s">
        <v>145</v>
      </c>
      <c r="E155" s="143" t="s">
        <v>1463</v>
      </c>
      <c r="F155" s="144" t="s">
        <v>1464</v>
      </c>
      <c r="G155" s="145" t="s">
        <v>1465</v>
      </c>
      <c r="H155" s="146">
        <v>19</v>
      </c>
      <c r="I155" s="147"/>
      <c r="J155" s="148">
        <f>ROUND(I155*H155,2)</f>
        <v>0</v>
      </c>
      <c r="K155" s="149"/>
      <c r="L155" s="31"/>
      <c r="M155" s="150" t="s">
        <v>1</v>
      </c>
      <c r="N155" s="151" t="s">
        <v>40</v>
      </c>
      <c r="P155" s="152">
        <f>O155*H155</f>
        <v>0</v>
      </c>
      <c r="Q155" s="152">
        <v>0</v>
      </c>
      <c r="R155" s="152">
        <f>Q155*H155</f>
        <v>0</v>
      </c>
      <c r="S155" s="152">
        <v>0</v>
      </c>
      <c r="T155" s="153">
        <f>S155*H155</f>
        <v>0</v>
      </c>
      <c r="AR155" s="154" t="s">
        <v>298</v>
      </c>
      <c r="AT155" s="154" t="s">
        <v>145</v>
      </c>
      <c r="AU155" s="154" t="s">
        <v>87</v>
      </c>
      <c r="AY155" s="16" t="s">
        <v>143</v>
      </c>
      <c r="BE155" s="155">
        <f>IF(N155="základná",J155,0)</f>
        <v>0</v>
      </c>
      <c r="BF155" s="155">
        <f>IF(N155="znížená",J155,0)</f>
        <v>0</v>
      </c>
      <c r="BG155" s="155">
        <f>IF(N155="zákl. prenesená",J155,0)</f>
        <v>0</v>
      </c>
      <c r="BH155" s="155">
        <f>IF(N155="zníž. prenesená",J155,0)</f>
        <v>0</v>
      </c>
      <c r="BI155" s="155">
        <f>IF(N155="nulová",J155,0)</f>
        <v>0</v>
      </c>
      <c r="BJ155" s="16" t="s">
        <v>87</v>
      </c>
      <c r="BK155" s="155">
        <f>ROUND(I155*H155,2)</f>
        <v>0</v>
      </c>
      <c r="BL155" s="16" t="s">
        <v>298</v>
      </c>
      <c r="BM155" s="154" t="s">
        <v>1466</v>
      </c>
    </row>
    <row r="156" spans="2:65" s="12" customFormat="1" ht="12">
      <c r="B156" s="156"/>
      <c r="D156" s="157" t="s">
        <v>167</v>
      </c>
      <c r="E156" s="158" t="s">
        <v>1</v>
      </c>
      <c r="F156" s="159" t="s">
        <v>168</v>
      </c>
      <c r="H156" s="158" t="s">
        <v>1</v>
      </c>
      <c r="I156" s="160"/>
      <c r="L156" s="156"/>
      <c r="M156" s="161"/>
      <c r="T156" s="162"/>
      <c r="AT156" s="158" t="s">
        <v>167</v>
      </c>
      <c r="AU156" s="158" t="s">
        <v>87</v>
      </c>
      <c r="AV156" s="12" t="s">
        <v>81</v>
      </c>
      <c r="AW156" s="12" t="s">
        <v>30</v>
      </c>
      <c r="AX156" s="12" t="s">
        <v>74</v>
      </c>
      <c r="AY156" s="158" t="s">
        <v>143</v>
      </c>
    </row>
    <row r="157" spans="2:65" s="13" customFormat="1" ht="12">
      <c r="B157" s="163"/>
      <c r="D157" s="157" t="s">
        <v>167</v>
      </c>
      <c r="E157" s="164" t="s">
        <v>1</v>
      </c>
      <c r="F157" s="165" t="s">
        <v>1467</v>
      </c>
      <c r="H157" s="166">
        <v>19</v>
      </c>
      <c r="I157" s="167"/>
      <c r="L157" s="163"/>
      <c r="M157" s="168"/>
      <c r="T157" s="169"/>
      <c r="AT157" s="164" t="s">
        <v>167</v>
      </c>
      <c r="AU157" s="164" t="s">
        <v>87</v>
      </c>
      <c r="AV157" s="13" t="s">
        <v>87</v>
      </c>
      <c r="AW157" s="13" t="s">
        <v>30</v>
      </c>
      <c r="AX157" s="13" t="s">
        <v>74</v>
      </c>
      <c r="AY157" s="164" t="s">
        <v>143</v>
      </c>
    </row>
    <row r="158" spans="2:65" s="14" customFormat="1" ht="12">
      <c r="B158" s="170"/>
      <c r="D158" s="157" t="s">
        <v>167</v>
      </c>
      <c r="E158" s="171" t="s">
        <v>1</v>
      </c>
      <c r="F158" s="172" t="s">
        <v>170</v>
      </c>
      <c r="H158" s="173">
        <v>19</v>
      </c>
      <c r="I158" s="174"/>
      <c r="L158" s="170"/>
      <c r="M158" s="175"/>
      <c r="T158" s="176"/>
      <c r="AT158" s="171" t="s">
        <v>167</v>
      </c>
      <c r="AU158" s="171" t="s">
        <v>87</v>
      </c>
      <c r="AV158" s="14" t="s">
        <v>149</v>
      </c>
      <c r="AW158" s="14" t="s">
        <v>30</v>
      </c>
      <c r="AX158" s="14" t="s">
        <v>81</v>
      </c>
      <c r="AY158" s="171" t="s">
        <v>143</v>
      </c>
    </row>
    <row r="159" spans="2:65" s="1" customFormat="1" ht="24.25" customHeight="1">
      <c r="B159" s="31"/>
      <c r="C159" s="183" t="s">
        <v>293</v>
      </c>
      <c r="D159" s="183" t="s">
        <v>479</v>
      </c>
      <c r="E159" s="184" t="s">
        <v>1468</v>
      </c>
      <c r="F159" s="185" t="s">
        <v>1469</v>
      </c>
      <c r="G159" s="186" t="s">
        <v>196</v>
      </c>
      <c r="H159" s="187">
        <v>19</v>
      </c>
      <c r="I159" s="188"/>
      <c r="J159" s="189">
        <f>ROUND(I159*H159,2)</f>
        <v>0</v>
      </c>
      <c r="K159" s="190"/>
      <c r="L159" s="191"/>
      <c r="M159" s="192" t="s">
        <v>1</v>
      </c>
      <c r="N159" s="193" t="s">
        <v>40</v>
      </c>
      <c r="P159" s="152">
        <f>O159*H159</f>
        <v>0</v>
      </c>
      <c r="Q159" s="152">
        <v>1.4E-3</v>
      </c>
      <c r="R159" s="152">
        <f>Q159*H159</f>
        <v>2.6599999999999999E-2</v>
      </c>
      <c r="S159" s="152">
        <v>0</v>
      </c>
      <c r="T159" s="153">
        <f>S159*H159</f>
        <v>0</v>
      </c>
      <c r="AR159" s="154" t="s">
        <v>391</v>
      </c>
      <c r="AT159" s="154" t="s">
        <v>479</v>
      </c>
      <c r="AU159" s="154" t="s">
        <v>87</v>
      </c>
      <c r="AY159" s="16" t="s">
        <v>143</v>
      </c>
      <c r="BE159" s="155">
        <f>IF(N159="základná",J159,0)</f>
        <v>0</v>
      </c>
      <c r="BF159" s="155">
        <f>IF(N159="znížená",J159,0)</f>
        <v>0</v>
      </c>
      <c r="BG159" s="155">
        <f>IF(N159="zákl. prenesená",J159,0)</f>
        <v>0</v>
      </c>
      <c r="BH159" s="155">
        <f>IF(N159="zníž. prenesená",J159,0)</f>
        <v>0</v>
      </c>
      <c r="BI159" s="155">
        <f>IF(N159="nulová",J159,0)</f>
        <v>0</v>
      </c>
      <c r="BJ159" s="16" t="s">
        <v>87</v>
      </c>
      <c r="BK159" s="155">
        <f>ROUND(I159*H159,2)</f>
        <v>0</v>
      </c>
      <c r="BL159" s="16" t="s">
        <v>298</v>
      </c>
      <c r="BM159" s="154" t="s">
        <v>1470</v>
      </c>
    </row>
    <row r="160" spans="2:65" s="1" customFormat="1" ht="24.25" customHeight="1">
      <c r="B160" s="31"/>
      <c r="C160" s="142" t="s">
        <v>298</v>
      </c>
      <c r="D160" s="142" t="s">
        <v>145</v>
      </c>
      <c r="E160" s="143" t="s">
        <v>1471</v>
      </c>
      <c r="F160" s="144" t="s">
        <v>1472</v>
      </c>
      <c r="G160" s="145" t="s">
        <v>196</v>
      </c>
      <c r="H160" s="146">
        <v>19</v>
      </c>
      <c r="I160" s="147"/>
      <c r="J160" s="148">
        <f>ROUND(I160*H160,2)</f>
        <v>0</v>
      </c>
      <c r="K160" s="149"/>
      <c r="L160" s="31"/>
      <c r="M160" s="150" t="s">
        <v>1</v>
      </c>
      <c r="N160" s="151" t="s">
        <v>40</v>
      </c>
      <c r="P160" s="152">
        <f>O160*H160</f>
        <v>0</v>
      </c>
      <c r="Q160" s="152">
        <v>0</v>
      </c>
      <c r="R160" s="152">
        <f>Q160*H160</f>
        <v>0</v>
      </c>
      <c r="S160" s="152">
        <v>0</v>
      </c>
      <c r="T160" s="153">
        <f>S160*H160</f>
        <v>0</v>
      </c>
      <c r="AR160" s="154" t="s">
        <v>298</v>
      </c>
      <c r="AT160" s="154" t="s">
        <v>145</v>
      </c>
      <c r="AU160" s="154" t="s">
        <v>87</v>
      </c>
      <c r="AY160" s="16" t="s">
        <v>143</v>
      </c>
      <c r="BE160" s="155">
        <f>IF(N160="základná",J160,0)</f>
        <v>0</v>
      </c>
      <c r="BF160" s="155">
        <f>IF(N160="znížená",J160,0)</f>
        <v>0</v>
      </c>
      <c r="BG160" s="155">
        <f>IF(N160="zákl. prenesená",J160,0)</f>
        <v>0</v>
      </c>
      <c r="BH160" s="155">
        <f>IF(N160="zníž. prenesená",J160,0)</f>
        <v>0</v>
      </c>
      <c r="BI160" s="155">
        <f>IF(N160="nulová",J160,0)</f>
        <v>0</v>
      </c>
      <c r="BJ160" s="16" t="s">
        <v>87</v>
      </c>
      <c r="BK160" s="155">
        <f>ROUND(I160*H160,2)</f>
        <v>0</v>
      </c>
      <c r="BL160" s="16" t="s">
        <v>298</v>
      </c>
      <c r="BM160" s="154" t="s">
        <v>1473</v>
      </c>
    </row>
    <row r="161" spans="2:65" s="12" customFormat="1" ht="12">
      <c r="B161" s="156"/>
      <c r="D161" s="157" t="s">
        <v>167</v>
      </c>
      <c r="E161" s="158" t="s">
        <v>1</v>
      </c>
      <c r="F161" s="159" t="s">
        <v>168</v>
      </c>
      <c r="H161" s="158" t="s">
        <v>1</v>
      </c>
      <c r="I161" s="160"/>
      <c r="L161" s="156"/>
      <c r="M161" s="161"/>
      <c r="T161" s="162"/>
      <c r="AT161" s="158" t="s">
        <v>167</v>
      </c>
      <c r="AU161" s="158" t="s">
        <v>87</v>
      </c>
      <c r="AV161" s="12" t="s">
        <v>81</v>
      </c>
      <c r="AW161" s="12" t="s">
        <v>30</v>
      </c>
      <c r="AX161" s="12" t="s">
        <v>74</v>
      </c>
      <c r="AY161" s="158" t="s">
        <v>143</v>
      </c>
    </row>
    <row r="162" spans="2:65" s="13" customFormat="1" ht="12">
      <c r="B162" s="163"/>
      <c r="D162" s="157" t="s">
        <v>167</v>
      </c>
      <c r="E162" s="164" t="s">
        <v>1</v>
      </c>
      <c r="F162" s="165" t="s">
        <v>1467</v>
      </c>
      <c r="H162" s="166">
        <v>19</v>
      </c>
      <c r="I162" s="167"/>
      <c r="L162" s="163"/>
      <c r="M162" s="168"/>
      <c r="T162" s="169"/>
      <c r="AT162" s="164" t="s">
        <v>167</v>
      </c>
      <c r="AU162" s="164" t="s">
        <v>87</v>
      </c>
      <c r="AV162" s="13" t="s">
        <v>87</v>
      </c>
      <c r="AW162" s="13" t="s">
        <v>30</v>
      </c>
      <c r="AX162" s="13" t="s">
        <v>74</v>
      </c>
      <c r="AY162" s="164" t="s">
        <v>143</v>
      </c>
    </row>
    <row r="163" spans="2:65" s="14" customFormat="1" ht="12">
      <c r="B163" s="170"/>
      <c r="D163" s="157" t="s">
        <v>167</v>
      </c>
      <c r="E163" s="171" t="s">
        <v>1</v>
      </c>
      <c r="F163" s="172" t="s">
        <v>170</v>
      </c>
      <c r="H163" s="173">
        <v>19</v>
      </c>
      <c r="I163" s="174"/>
      <c r="L163" s="170"/>
      <c r="M163" s="175"/>
      <c r="T163" s="176"/>
      <c r="AT163" s="171" t="s">
        <v>167</v>
      </c>
      <c r="AU163" s="171" t="s">
        <v>87</v>
      </c>
      <c r="AV163" s="14" t="s">
        <v>149</v>
      </c>
      <c r="AW163" s="14" t="s">
        <v>30</v>
      </c>
      <c r="AX163" s="14" t="s">
        <v>81</v>
      </c>
      <c r="AY163" s="171" t="s">
        <v>143</v>
      </c>
    </row>
    <row r="164" spans="2:65" s="1" customFormat="1" ht="37.75" customHeight="1">
      <c r="B164" s="31"/>
      <c r="C164" s="183" t="s">
        <v>306</v>
      </c>
      <c r="D164" s="183" t="s">
        <v>479</v>
      </c>
      <c r="E164" s="184" t="s">
        <v>1474</v>
      </c>
      <c r="F164" s="185" t="s">
        <v>1475</v>
      </c>
      <c r="G164" s="186" t="s">
        <v>196</v>
      </c>
      <c r="H164" s="187">
        <v>19</v>
      </c>
      <c r="I164" s="188"/>
      <c r="J164" s="189">
        <f>ROUND(I164*H164,2)</f>
        <v>0</v>
      </c>
      <c r="K164" s="190"/>
      <c r="L164" s="191"/>
      <c r="M164" s="192" t="s">
        <v>1</v>
      </c>
      <c r="N164" s="193" t="s">
        <v>40</v>
      </c>
      <c r="P164" s="152">
        <f>O164*H164</f>
        <v>0</v>
      </c>
      <c r="Q164" s="152">
        <v>1E-3</v>
      </c>
      <c r="R164" s="152">
        <f>Q164*H164</f>
        <v>1.9E-2</v>
      </c>
      <c r="S164" s="152">
        <v>0</v>
      </c>
      <c r="T164" s="153">
        <f>S164*H164</f>
        <v>0</v>
      </c>
      <c r="AR164" s="154" t="s">
        <v>391</v>
      </c>
      <c r="AT164" s="154" t="s">
        <v>479</v>
      </c>
      <c r="AU164" s="154" t="s">
        <v>87</v>
      </c>
      <c r="AY164" s="16" t="s">
        <v>143</v>
      </c>
      <c r="BE164" s="155">
        <f>IF(N164="základná",J164,0)</f>
        <v>0</v>
      </c>
      <c r="BF164" s="155">
        <f>IF(N164="znížená",J164,0)</f>
        <v>0</v>
      </c>
      <c r="BG164" s="155">
        <f>IF(N164="zákl. prenesená",J164,0)</f>
        <v>0</v>
      </c>
      <c r="BH164" s="155">
        <f>IF(N164="zníž. prenesená",J164,0)</f>
        <v>0</v>
      </c>
      <c r="BI164" s="155">
        <f>IF(N164="nulová",J164,0)</f>
        <v>0</v>
      </c>
      <c r="BJ164" s="16" t="s">
        <v>87</v>
      </c>
      <c r="BK164" s="155">
        <f>ROUND(I164*H164,2)</f>
        <v>0</v>
      </c>
      <c r="BL164" s="16" t="s">
        <v>298</v>
      </c>
      <c r="BM164" s="154" t="s">
        <v>1476</v>
      </c>
    </row>
    <row r="165" spans="2:65" s="1" customFormat="1" ht="21.75" customHeight="1">
      <c r="B165" s="31"/>
      <c r="C165" s="142" t="s">
        <v>311</v>
      </c>
      <c r="D165" s="142" t="s">
        <v>145</v>
      </c>
      <c r="E165" s="143" t="s">
        <v>1477</v>
      </c>
      <c r="F165" s="144" t="s">
        <v>1478</v>
      </c>
      <c r="G165" s="145" t="s">
        <v>216</v>
      </c>
      <c r="H165" s="177"/>
      <c r="I165" s="147"/>
      <c r="J165" s="148">
        <f>ROUND(I165*H165,2)</f>
        <v>0</v>
      </c>
      <c r="K165" s="149"/>
      <c r="L165" s="31"/>
      <c r="M165" s="150" t="s">
        <v>1</v>
      </c>
      <c r="N165" s="151" t="s">
        <v>40</v>
      </c>
      <c r="P165" s="152">
        <f>O165*H165</f>
        <v>0</v>
      </c>
      <c r="Q165" s="152">
        <v>0</v>
      </c>
      <c r="R165" s="152">
        <f>Q165*H165</f>
        <v>0</v>
      </c>
      <c r="S165" s="152">
        <v>0</v>
      </c>
      <c r="T165" s="153">
        <f>S165*H165</f>
        <v>0</v>
      </c>
      <c r="AR165" s="154" t="s">
        <v>298</v>
      </c>
      <c r="AT165" s="154" t="s">
        <v>145</v>
      </c>
      <c r="AU165" s="154" t="s">
        <v>87</v>
      </c>
      <c r="AY165" s="16" t="s">
        <v>143</v>
      </c>
      <c r="BE165" s="155">
        <f>IF(N165="základná",J165,0)</f>
        <v>0</v>
      </c>
      <c r="BF165" s="155">
        <f>IF(N165="znížená",J165,0)</f>
        <v>0</v>
      </c>
      <c r="BG165" s="155">
        <f>IF(N165="zákl. prenesená",J165,0)</f>
        <v>0</v>
      </c>
      <c r="BH165" s="155">
        <f>IF(N165="zníž. prenesená",J165,0)</f>
        <v>0</v>
      </c>
      <c r="BI165" s="155">
        <f>IF(N165="nulová",J165,0)</f>
        <v>0</v>
      </c>
      <c r="BJ165" s="16" t="s">
        <v>87</v>
      </c>
      <c r="BK165" s="155">
        <f>ROUND(I165*H165,2)</f>
        <v>0</v>
      </c>
      <c r="BL165" s="16" t="s">
        <v>298</v>
      </c>
      <c r="BM165" s="154" t="s">
        <v>1479</v>
      </c>
    </row>
    <row r="166" spans="2:65" s="11" customFormat="1" ht="22.75" customHeight="1">
      <c r="B166" s="130"/>
      <c r="D166" s="131" t="s">
        <v>73</v>
      </c>
      <c r="E166" s="140" t="s">
        <v>1480</v>
      </c>
      <c r="F166" s="140" t="s">
        <v>1481</v>
      </c>
      <c r="I166" s="133"/>
      <c r="J166" s="141">
        <f>BK166</f>
        <v>0</v>
      </c>
      <c r="L166" s="130"/>
      <c r="M166" s="135"/>
      <c r="P166" s="136">
        <f>SUM(P167:P197)</f>
        <v>0</v>
      </c>
      <c r="R166" s="136">
        <f>SUM(R167:R197)</f>
        <v>1.0113582200000002</v>
      </c>
      <c r="T166" s="137">
        <f>SUM(T167:T197)</f>
        <v>0</v>
      </c>
      <c r="AR166" s="131" t="s">
        <v>87</v>
      </c>
      <c r="AT166" s="138" t="s">
        <v>73</v>
      </c>
      <c r="AU166" s="138" t="s">
        <v>81</v>
      </c>
      <c r="AY166" s="131" t="s">
        <v>143</v>
      </c>
      <c r="BK166" s="139">
        <f>SUM(BK167:BK197)</f>
        <v>0</v>
      </c>
    </row>
    <row r="167" spans="2:65" s="1" customFormat="1" ht="33" customHeight="1">
      <c r="B167" s="31"/>
      <c r="C167" s="142" t="s">
        <v>316</v>
      </c>
      <c r="D167" s="142" t="s">
        <v>145</v>
      </c>
      <c r="E167" s="143" t="s">
        <v>1482</v>
      </c>
      <c r="F167" s="144" t="s">
        <v>1483</v>
      </c>
      <c r="G167" s="145" t="s">
        <v>196</v>
      </c>
      <c r="H167" s="146">
        <v>13</v>
      </c>
      <c r="I167" s="147"/>
      <c r="J167" s="148">
        <f>ROUND(I167*H167,2)</f>
        <v>0</v>
      </c>
      <c r="K167" s="149"/>
      <c r="L167" s="31"/>
      <c r="M167" s="150" t="s">
        <v>1</v>
      </c>
      <c r="N167" s="151" t="s">
        <v>40</v>
      </c>
      <c r="P167" s="152">
        <f>O167*H167</f>
        <v>0</v>
      </c>
      <c r="Q167" s="152">
        <v>3.0000000000000001E-5</v>
      </c>
      <c r="R167" s="152">
        <f>Q167*H167</f>
        <v>3.8999999999999999E-4</v>
      </c>
      <c r="S167" s="152">
        <v>0</v>
      </c>
      <c r="T167" s="153">
        <f>S167*H167</f>
        <v>0</v>
      </c>
      <c r="AR167" s="154" t="s">
        <v>298</v>
      </c>
      <c r="AT167" s="154" t="s">
        <v>145</v>
      </c>
      <c r="AU167" s="154" t="s">
        <v>87</v>
      </c>
      <c r="AY167" s="16" t="s">
        <v>143</v>
      </c>
      <c r="BE167" s="155">
        <f>IF(N167="základná",J167,0)</f>
        <v>0</v>
      </c>
      <c r="BF167" s="155">
        <f>IF(N167="znížená",J167,0)</f>
        <v>0</v>
      </c>
      <c r="BG167" s="155">
        <f>IF(N167="zákl. prenesená",J167,0)</f>
        <v>0</v>
      </c>
      <c r="BH167" s="155">
        <f>IF(N167="zníž. prenesená",J167,0)</f>
        <v>0</v>
      </c>
      <c r="BI167" s="155">
        <f>IF(N167="nulová",J167,0)</f>
        <v>0</v>
      </c>
      <c r="BJ167" s="16" t="s">
        <v>87</v>
      </c>
      <c r="BK167" s="155">
        <f>ROUND(I167*H167,2)</f>
        <v>0</v>
      </c>
      <c r="BL167" s="16" t="s">
        <v>298</v>
      </c>
      <c r="BM167" s="154" t="s">
        <v>1484</v>
      </c>
    </row>
    <row r="168" spans="2:65" s="12" customFormat="1" ht="12">
      <c r="B168" s="156"/>
      <c r="D168" s="157" t="s">
        <v>167</v>
      </c>
      <c r="E168" s="158" t="s">
        <v>1</v>
      </c>
      <c r="F168" s="159" t="s">
        <v>168</v>
      </c>
      <c r="H168" s="158" t="s">
        <v>1</v>
      </c>
      <c r="I168" s="160"/>
      <c r="L168" s="156"/>
      <c r="M168" s="161"/>
      <c r="T168" s="162"/>
      <c r="AT168" s="158" t="s">
        <v>167</v>
      </c>
      <c r="AU168" s="158" t="s">
        <v>87</v>
      </c>
      <c r="AV168" s="12" t="s">
        <v>81</v>
      </c>
      <c r="AW168" s="12" t="s">
        <v>30</v>
      </c>
      <c r="AX168" s="12" t="s">
        <v>74</v>
      </c>
      <c r="AY168" s="158" t="s">
        <v>143</v>
      </c>
    </row>
    <row r="169" spans="2:65" s="13" customFormat="1" ht="12">
      <c r="B169" s="163"/>
      <c r="D169" s="157" t="s">
        <v>167</v>
      </c>
      <c r="E169" s="164" t="s">
        <v>1</v>
      </c>
      <c r="F169" s="165" t="s">
        <v>1485</v>
      </c>
      <c r="H169" s="166">
        <v>13</v>
      </c>
      <c r="I169" s="167"/>
      <c r="L169" s="163"/>
      <c r="M169" s="168"/>
      <c r="T169" s="169"/>
      <c r="AT169" s="164" t="s">
        <v>167</v>
      </c>
      <c r="AU169" s="164" t="s">
        <v>87</v>
      </c>
      <c r="AV169" s="13" t="s">
        <v>87</v>
      </c>
      <c r="AW169" s="13" t="s">
        <v>30</v>
      </c>
      <c r="AX169" s="13" t="s">
        <v>74</v>
      </c>
      <c r="AY169" s="164" t="s">
        <v>143</v>
      </c>
    </row>
    <row r="170" spans="2:65" s="14" customFormat="1" ht="12">
      <c r="B170" s="170"/>
      <c r="D170" s="157" t="s">
        <v>167</v>
      </c>
      <c r="E170" s="171" t="s">
        <v>1</v>
      </c>
      <c r="F170" s="172" t="s">
        <v>170</v>
      </c>
      <c r="H170" s="173">
        <v>13</v>
      </c>
      <c r="I170" s="174"/>
      <c r="L170" s="170"/>
      <c r="M170" s="175"/>
      <c r="T170" s="176"/>
      <c r="AT170" s="171" t="s">
        <v>167</v>
      </c>
      <c r="AU170" s="171" t="s">
        <v>87</v>
      </c>
      <c r="AV170" s="14" t="s">
        <v>149</v>
      </c>
      <c r="AW170" s="14" t="s">
        <v>30</v>
      </c>
      <c r="AX170" s="14" t="s">
        <v>81</v>
      </c>
      <c r="AY170" s="171" t="s">
        <v>143</v>
      </c>
    </row>
    <row r="171" spans="2:65" s="1" customFormat="1" ht="44.25" customHeight="1">
      <c r="B171" s="31"/>
      <c r="C171" s="183" t="s">
        <v>320</v>
      </c>
      <c r="D171" s="183" t="s">
        <v>479</v>
      </c>
      <c r="E171" s="184" t="s">
        <v>1486</v>
      </c>
      <c r="F171" s="185" t="s">
        <v>1487</v>
      </c>
      <c r="G171" s="186" t="s">
        <v>196</v>
      </c>
      <c r="H171" s="187">
        <v>12</v>
      </c>
      <c r="I171" s="188"/>
      <c r="J171" s="189">
        <f>ROUND(I171*H171,2)</f>
        <v>0</v>
      </c>
      <c r="K171" s="190"/>
      <c r="L171" s="191"/>
      <c r="M171" s="192" t="s">
        <v>1</v>
      </c>
      <c r="N171" s="193" t="s">
        <v>40</v>
      </c>
      <c r="P171" s="152">
        <f>O171*H171</f>
        <v>0</v>
      </c>
      <c r="Q171" s="152">
        <v>5.2900000000000003E-2</v>
      </c>
      <c r="R171" s="152">
        <f>Q171*H171</f>
        <v>0.63480000000000003</v>
      </c>
      <c r="S171" s="152">
        <v>0</v>
      </c>
      <c r="T171" s="153">
        <f>S171*H171</f>
        <v>0</v>
      </c>
      <c r="AR171" s="154" t="s">
        <v>391</v>
      </c>
      <c r="AT171" s="154" t="s">
        <v>479</v>
      </c>
      <c r="AU171" s="154" t="s">
        <v>87</v>
      </c>
      <c r="AY171" s="16" t="s">
        <v>143</v>
      </c>
      <c r="BE171" s="155">
        <f>IF(N171="základná",J171,0)</f>
        <v>0</v>
      </c>
      <c r="BF171" s="155">
        <f>IF(N171="znížená",J171,0)</f>
        <v>0</v>
      </c>
      <c r="BG171" s="155">
        <f>IF(N171="zákl. prenesená",J171,0)</f>
        <v>0</v>
      </c>
      <c r="BH171" s="155">
        <f>IF(N171="zníž. prenesená",J171,0)</f>
        <v>0</v>
      </c>
      <c r="BI171" s="155">
        <f>IF(N171="nulová",J171,0)</f>
        <v>0</v>
      </c>
      <c r="BJ171" s="16" t="s">
        <v>87</v>
      </c>
      <c r="BK171" s="155">
        <f>ROUND(I171*H171,2)</f>
        <v>0</v>
      </c>
      <c r="BL171" s="16" t="s">
        <v>298</v>
      </c>
      <c r="BM171" s="154" t="s">
        <v>1488</v>
      </c>
    </row>
    <row r="172" spans="2:65" s="1" customFormat="1" ht="44.25" customHeight="1">
      <c r="B172" s="31"/>
      <c r="C172" s="183" t="s">
        <v>325</v>
      </c>
      <c r="D172" s="183" t="s">
        <v>479</v>
      </c>
      <c r="E172" s="184" t="s">
        <v>1489</v>
      </c>
      <c r="F172" s="185" t="s">
        <v>1490</v>
      </c>
      <c r="G172" s="186" t="s">
        <v>196</v>
      </c>
      <c r="H172" s="187">
        <v>1</v>
      </c>
      <c r="I172" s="188"/>
      <c r="J172" s="189">
        <f>ROUND(I172*H172,2)</f>
        <v>0</v>
      </c>
      <c r="K172" s="190"/>
      <c r="L172" s="191"/>
      <c r="M172" s="192" t="s">
        <v>1</v>
      </c>
      <c r="N172" s="193" t="s">
        <v>40</v>
      </c>
      <c r="P172" s="152">
        <f>O172*H172</f>
        <v>0</v>
      </c>
      <c r="Q172" s="152">
        <v>4.7129999999999998E-2</v>
      </c>
      <c r="R172" s="152">
        <f>Q172*H172</f>
        <v>4.7129999999999998E-2</v>
      </c>
      <c r="S172" s="152">
        <v>0</v>
      </c>
      <c r="T172" s="153">
        <f>S172*H172</f>
        <v>0</v>
      </c>
      <c r="AR172" s="154" t="s">
        <v>391</v>
      </c>
      <c r="AT172" s="154" t="s">
        <v>479</v>
      </c>
      <c r="AU172" s="154" t="s">
        <v>87</v>
      </c>
      <c r="AY172" s="16" t="s">
        <v>143</v>
      </c>
      <c r="BE172" s="155">
        <f>IF(N172="základná",J172,0)</f>
        <v>0</v>
      </c>
      <c r="BF172" s="155">
        <f>IF(N172="znížená",J172,0)</f>
        <v>0</v>
      </c>
      <c r="BG172" s="155">
        <f>IF(N172="zákl. prenesená",J172,0)</f>
        <v>0</v>
      </c>
      <c r="BH172" s="155">
        <f>IF(N172="zníž. prenesená",J172,0)</f>
        <v>0</v>
      </c>
      <c r="BI172" s="155">
        <f>IF(N172="nulová",J172,0)</f>
        <v>0</v>
      </c>
      <c r="BJ172" s="16" t="s">
        <v>87</v>
      </c>
      <c r="BK172" s="155">
        <f>ROUND(I172*H172,2)</f>
        <v>0</v>
      </c>
      <c r="BL172" s="16" t="s">
        <v>298</v>
      </c>
      <c r="BM172" s="154" t="s">
        <v>1491</v>
      </c>
    </row>
    <row r="173" spans="2:65" s="1" customFormat="1" ht="24">
      <c r="B173" s="31"/>
      <c r="D173" s="157" t="s">
        <v>808</v>
      </c>
      <c r="F173" s="194" t="s">
        <v>1492</v>
      </c>
      <c r="I173" s="195"/>
      <c r="L173" s="31"/>
      <c r="M173" s="196"/>
      <c r="T173" s="58"/>
      <c r="AT173" s="16" t="s">
        <v>808</v>
      </c>
      <c r="AU173" s="16" t="s">
        <v>87</v>
      </c>
    </row>
    <row r="174" spans="2:65" s="1" customFormat="1" ht="33" customHeight="1">
      <c r="B174" s="31"/>
      <c r="C174" s="142" t="s">
        <v>330</v>
      </c>
      <c r="D174" s="142" t="s">
        <v>145</v>
      </c>
      <c r="E174" s="143" t="s">
        <v>1493</v>
      </c>
      <c r="F174" s="144" t="s">
        <v>1494</v>
      </c>
      <c r="G174" s="145" t="s">
        <v>196</v>
      </c>
      <c r="H174" s="146">
        <v>3</v>
      </c>
      <c r="I174" s="147"/>
      <c r="J174" s="148">
        <f>ROUND(I174*H174,2)</f>
        <v>0</v>
      </c>
      <c r="K174" s="149"/>
      <c r="L174" s="31"/>
      <c r="M174" s="150" t="s">
        <v>1</v>
      </c>
      <c r="N174" s="151" t="s">
        <v>40</v>
      </c>
      <c r="P174" s="152">
        <f>O174*H174</f>
        <v>0</v>
      </c>
      <c r="Q174" s="152">
        <v>2.5939999999999999E-5</v>
      </c>
      <c r="R174" s="152">
        <f>Q174*H174</f>
        <v>7.7819999999999997E-5</v>
      </c>
      <c r="S174" s="152">
        <v>0</v>
      </c>
      <c r="T174" s="153">
        <f>S174*H174</f>
        <v>0</v>
      </c>
      <c r="AR174" s="154" t="s">
        <v>298</v>
      </c>
      <c r="AT174" s="154" t="s">
        <v>145</v>
      </c>
      <c r="AU174" s="154" t="s">
        <v>87</v>
      </c>
      <c r="AY174" s="16" t="s">
        <v>143</v>
      </c>
      <c r="BE174" s="155">
        <f>IF(N174="základná",J174,0)</f>
        <v>0</v>
      </c>
      <c r="BF174" s="155">
        <f>IF(N174="znížená",J174,0)</f>
        <v>0</v>
      </c>
      <c r="BG174" s="155">
        <f>IF(N174="zákl. prenesená",J174,0)</f>
        <v>0</v>
      </c>
      <c r="BH174" s="155">
        <f>IF(N174="zníž. prenesená",J174,0)</f>
        <v>0</v>
      </c>
      <c r="BI174" s="155">
        <f>IF(N174="nulová",J174,0)</f>
        <v>0</v>
      </c>
      <c r="BJ174" s="16" t="s">
        <v>87</v>
      </c>
      <c r="BK174" s="155">
        <f>ROUND(I174*H174,2)</f>
        <v>0</v>
      </c>
      <c r="BL174" s="16" t="s">
        <v>298</v>
      </c>
      <c r="BM174" s="154" t="s">
        <v>1495</v>
      </c>
    </row>
    <row r="175" spans="2:65" s="1" customFormat="1" ht="44.25" customHeight="1">
      <c r="B175" s="31"/>
      <c r="C175" s="183" t="s">
        <v>7</v>
      </c>
      <c r="D175" s="183" t="s">
        <v>479</v>
      </c>
      <c r="E175" s="184" t="s">
        <v>1496</v>
      </c>
      <c r="F175" s="185" t="s">
        <v>1497</v>
      </c>
      <c r="G175" s="186" t="s">
        <v>196</v>
      </c>
      <c r="H175" s="187">
        <v>2</v>
      </c>
      <c r="I175" s="188"/>
      <c r="J175" s="189">
        <f>ROUND(I175*H175,2)</f>
        <v>0</v>
      </c>
      <c r="K175" s="190"/>
      <c r="L175" s="191"/>
      <c r="M175" s="192" t="s">
        <v>1</v>
      </c>
      <c r="N175" s="193" t="s">
        <v>40</v>
      </c>
      <c r="P175" s="152">
        <f>O175*H175</f>
        <v>0</v>
      </c>
      <c r="Q175" s="152">
        <v>7.0199999999999999E-2</v>
      </c>
      <c r="R175" s="152">
        <f>Q175*H175</f>
        <v>0.1404</v>
      </c>
      <c r="S175" s="152">
        <v>0</v>
      </c>
      <c r="T175" s="153">
        <f>S175*H175</f>
        <v>0</v>
      </c>
      <c r="AR175" s="154" t="s">
        <v>391</v>
      </c>
      <c r="AT175" s="154" t="s">
        <v>479</v>
      </c>
      <c r="AU175" s="154" t="s">
        <v>87</v>
      </c>
      <c r="AY175" s="16" t="s">
        <v>143</v>
      </c>
      <c r="BE175" s="155">
        <f>IF(N175="základná",J175,0)</f>
        <v>0</v>
      </c>
      <c r="BF175" s="155">
        <f>IF(N175="znížená",J175,0)</f>
        <v>0</v>
      </c>
      <c r="BG175" s="155">
        <f>IF(N175="zákl. prenesená",J175,0)</f>
        <v>0</v>
      </c>
      <c r="BH175" s="155">
        <f>IF(N175="zníž. prenesená",J175,0)</f>
        <v>0</v>
      </c>
      <c r="BI175" s="155">
        <f>IF(N175="nulová",J175,0)</f>
        <v>0</v>
      </c>
      <c r="BJ175" s="16" t="s">
        <v>87</v>
      </c>
      <c r="BK175" s="155">
        <f>ROUND(I175*H175,2)</f>
        <v>0</v>
      </c>
      <c r="BL175" s="16" t="s">
        <v>298</v>
      </c>
      <c r="BM175" s="154" t="s">
        <v>1498</v>
      </c>
    </row>
    <row r="176" spans="2:65" s="1" customFormat="1" ht="44.25" customHeight="1">
      <c r="B176" s="31"/>
      <c r="C176" s="183" t="s">
        <v>339</v>
      </c>
      <c r="D176" s="183" t="s">
        <v>479</v>
      </c>
      <c r="E176" s="184" t="s">
        <v>1499</v>
      </c>
      <c r="F176" s="185" t="s">
        <v>1500</v>
      </c>
      <c r="G176" s="186" t="s">
        <v>196</v>
      </c>
      <c r="H176" s="187">
        <v>1</v>
      </c>
      <c r="I176" s="188"/>
      <c r="J176" s="189">
        <f>ROUND(I176*H176,2)</f>
        <v>0</v>
      </c>
      <c r="K176" s="190"/>
      <c r="L176" s="191"/>
      <c r="M176" s="192" t="s">
        <v>1</v>
      </c>
      <c r="N176" s="193" t="s">
        <v>40</v>
      </c>
      <c r="P176" s="152">
        <f>O176*H176</f>
        <v>0</v>
      </c>
      <c r="Q176" s="152">
        <v>6.2059999999999997E-2</v>
      </c>
      <c r="R176" s="152">
        <f>Q176*H176</f>
        <v>6.2059999999999997E-2</v>
      </c>
      <c r="S176" s="152">
        <v>0</v>
      </c>
      <c r="T176" s="153">
        <f>S176*H176</f>
        <v>0</v>
      </c>
      <c r="AR176" s="154" t="s">
        <v>391</v>
      </c>
      <c r="AT176" s="154" t="s">
        <v>479</v>
      </c>
      <c r="AU176" s="154" t="s">
        <v>87</v>
      </c>
      <c r="AY176" s="16" t="s">
        <v>143</v>
      </c>
      <c r="BE176" s="155">
        <f>IF(N176="základná",J176,0)</f>
        <v>0</v>
      </c>
      <c r="BF176" s="155">
        <f>IF(N176="znížená",J176,0)</f>
        <v>0</v>
      </c>
      <c r="BG176" s="155">
        <f>IF(N176="zákl. prenesená",J176,0)</f>
        <v>0</v>
      </c>
      <c r="BH176" s="155">
        <f>IF(N176="zníž. prenesená",J176,0)</f>
        <v>0</v>
      </c>
      <c r="BI176" s="155">
        <f>IF(N176="nulová",J176,0)</f>
        <v>0</v>
      </c>
      <c r="BJ176" s="16" t="s">
        <v>87</v>
      </c>
      <c r="BK176" s="155">
        <f>ROUND(I176*H176,2)</f>
        <v>0</v>
      </c>
      <c r="BL176" s="16" t="s">
        <v>298</v>
      </c>
      <c r="BM176" s="154" t="s">
        <v>1501</v>
      </c>
    </row>
    <row r="177" spans="2:65" s="1" customFormat="1" ht="24">
      <c r="B177" s="31"/>
      <c r="D177" s="157" t="s">
        <v>808</v>
      </c>
      <c r="F177" s="194" t="s">
        <v>1492</v>
      </c>
      <c r="I177" s="195"/>
      <c r="L177" s="31"/>
      <c r="M177" s="196"/>
      <c r="T177" s="58"/>
      <c r="AT177" s="16" t="s">
        <v>808</v>
      </c>
      <c r="AU177" s="16" t="s">
        <v>87</v>
      </c>
    </row>
    <row r="178" spans="2:65" s="1" customFormat="1" ht="24.25" customHeight="1">
      <c r="B178" s="31"/>
      <c r="C178" s="142" t="s">
        <v>344</v>
      </c>
      <c r="D178" s="142" t="s">
        <v>145</v>
      </c>
      <c r="E178" s="143" t="s">
        <v>1502</v>
      </c>
      <c r="F178" s="144" t="s">
        <v>1503</v>
      </c>
      <c r="G178" s="145" t="s">
        <v>196</v>
      </c>
      <c r="H178" s="146">
        <v>1</v>
      </c>
      <c r="I178" s="147"/>
      <c r="J178" s="148">
        <f t="shared" ref="J178:J190" si="10">ROUND(I178*H178,2)</f>
        <v>0</v>
      </c>
      <c r="K178" s="149"/>
      <c r="L178" s="31"/>
      <c r="M178" s="150" t="s">
        <v>1</v>
      </c>
      <c r="N178" s="151" t="s">
        <v>40</v>
      </c>
      <c r="P178" s="152">
        <f t="shared" ref="P178:P190" si="11">O178*H178</f>
        <v>0</v>
      </c>
      <c r="Q178" s="152">
        <v>8.6799999999999996E-5</v>
      </c>
      <c r="R178" s="152">
        <f t="shared" ref="R178:R190" si="12">Q178*H178</f>
        <v>8.6799999999999996E-5</v>
      </c>
      <c r="S178" s="152">
        <v>0</v>
      </c>
      <c r="T178" s="153">
        <f t="shared" ref="T178:T190" si="13">S178*H178</f>
        <v>0</v>
      </c>
      <c r="AR178" s="154" t="s">
        <v>298</v>
      </c>
      <c r="AT178" s="154" t="s">
        <v>145</v>
      </c>
      <c r="AU178" s="154" t="s">
        <v>87</v>
      </c>
      <c r="AY178" s="16" t="s">
        <v>143</v>
      </c>
      <c r="BE178" s="155">
        <f t="shared" ref="BE178:BE190" si="14">IF(N178="základná",J178,0)</f>
        <v>0</v>
      </c>
      <c r="BF178" s="155">
        <f t="shared" ref="BF178:BF190" si="15">IF(N178="znížená",J178,0)</f>
        <v>0</v>
      </c>
      <c r="BG178" s="155">
        <f t="shared" ref="BG178:BG190" si="16">IF(N178="zákl. prenesená",J178,0)</f>
        <v>0</v>
      </c>
      <c r="BH178" s="155">
        <f t="shared" ref="BH178:BH190" si="17">IF(N178="zníž. prenesená",J178,0)</f>
        <v>0</v>
      </c>
      <c r="BI178" s="155">
        <f t="shared" ref="BI178:BI190" si="18">IF(N178="nulová",J178,0)</f>
        <v>0</v>
      </c>
      <c r="BJ178" s="16" t="s">
        <v>87</v>
      </c>
      <c r="BK178" s="155">
        <f t="shared" ref="BK178:BK190" si="19">ROUND(I178*H178,2)</f>
        <v>0</v>
      </c>
      <c r="BL178" s="16" t="s">
        <v>298</v>
      </c>
      <c r="BM178" s="154" t="s">
        <v>1504</v>
      </c>
    </row>
    <row r="179" spans="2:65" s="1" customFormat="1" ht="24.25" customHeight="1">
      <c r="B179" s="31"/>
      <c r="C179" s="183" t="s">
        <v>350</v>
      </c>
      <c r="D179" s="183" t="s">
        <v>479</v>
      </c>
      <c r="E179" s="184" t="s">
        <v>1505</v>
      </c>
      <c r="F179" s="185" t="s">
        <v>1506</v>
      </c>
      <c r="G179" s="186" t="s">
        <v>196</v>
      </c>
      <c r="H179" s="187">
        <v>1</v>
      </c>
      <c r="I179" s="188"/>
      <c r="J179" s="189">
        <f t="shared" si="10"/>
        <v>0</v>
      </c>
      <c r="K179" s="190"/>
      <c r="L179" s="191"/>
      <c r="M179" s="192" t="s">
        <v>1</v>
      </c>
      <c r="N179" s="193" t="s">
        <v>40</v>
      </c>
      <c r="P179" s="152">
        <f t="shared" si="11"/>
        <v>0</v>
      </c>
      <c r="Q179" s="152">
        <v>0</v>
      </c>
      <c r="R179" s="152">
        <f t="shared" si="12"/>
        <v>0</v>
      </c>
      <c r="S179" s="152">
        <v>0</v>
      </c>
      <c r="T179" s="153">
        <f t="shared" si="13"/>
        <v>0</v>
      </c>
      <c r="AR179" s="154" t="s">
        <v>391</v>
      </c>
      <c r="AT179" s="154" t="s">
        <v>479</v>
      </c>
      <c r="AU179" s="154" t="s">
        <v>87</v>
      </c>
      <c r="AY179" s="16" t="s">
        <v>143</v>
      </c>
      <c r="BE179" s="155">
        <f t="shared" si="14"/>
        <v>0</v>
      </c>
      <c r="BF179" s="155">
        <f t="shared" si="15"/>
        <v>0</v>
      </c>
      <c r="BG179" s="155">
        <f t="shared" si="16"/>
        <v>0</v>
      </c>
      <c r="BH179" s="155">
        <f t="shared" si="17"/>
        <v>0</v>
      </c>
      <c r="BI179" s="155">
        <f t="shared" si="18"/>
        <v>0</v>
      </c>
      <c r="BJ179" s="16" t="s">
        <v>87</v>
      </c>
      <c r="BK179" s="155">
        <f t="shared" si="19"/>
        <v>0</v>
      </c>
      <c r="BL179" s="16" t="s">
        <v>298</v>
      </c>
      <c r="BM179" s="154" t="s">
        <v>1507</v>
      </c>
    </row>
    <row r="180" spans="2:65" s="1" customFormat="1" ht="24.25" customHeight="1">
      <c r="B180" s="31"/>
      <c r="C180" s="142" t="s">
        <v>356</v>
      </c>
      <c r="D180" s="142" t="s">
        <v>145</v>
      </c>
      <c r="E180" s="143" t="s">
        <v>1508</v>
      </c>
      <c r="F180" s="144" t="s">
        <v>1509</v>
      </c>
      <c r="G180" s="145" t="s">
        <v>196</v>
      </c>
      <c r="H180" s="146">
        <v>1</v>
      </c>
      <c r="I180" s="147"/>
      <c r="J180" s="148">
        <f t="shared" si="10"/>
        <v>0</v>
      </c>
      <c r="K180" s="149"/>
      <c r="L180" s="31"/>
      <c r="M180" s="150" t="s">
        <v>1</v>
      </c>
      <c r="N180" s="151" t="s">
        <v>40</v>
      </c>
      <c r="P180" s="152">
        <f t="shared" si="11"/>
        <v>0</v>
      </c>
      <c r="Q180" s="152">
        <v>8.6799999999999996E-5</v>
      </c>
      <c r="R180" s="152">
        <f t="shared" si="12"/>
        <v>8.6799999999999996E-5</v>
      </c>
      <c r="S180" s="152">
        <v>0</v>
      </c>
      <c r="T180" s="153">
        <f t="shared" si="13"/>
        <v>0</v>
      </c>
      <c r="AR180" s="154" t="s">
        <v>298</v>
      </c>
      <c r="AT180" s="154" t="s">
        <v>145</v>
      </c>
      <c r="AU180" s="154" t="s">
        <v>87</v>
      </c>
      <c r="AY180" s="16" t="s">
        <v>143</v>
      </c>
      <c r="BE180" s="155">
        <f t="shared" si="14"/>
        <v>0</v>
      </c>
      <c r="BF180" s="155">
        <f t="shared" si="15"/>
        <v>0</v>
      </c>
      <c r="BG180" s="155">
        <f t="shared" si="16"/>
        <v>0</v>
      </c>
      <c r="BH180" s="155">
        <f t="shared" si="17"/>
        <v>0</v>
      </c>
      <c r="BI180" s="155">
        <f t="shared" si="18"/>
        <v>0</v>
      </c>
      <c r="BJ180" s="16" t="s">
        <v>87</v>
      </c>
      <c r="BK180" s="155">
        <f t="shared" si="19"/>
        <v>0</v>
      </c>
      <c r="BL180" s="16" t="s">
        <v>298</v>
      </c>
      <c r="BM180" s="154" t="s">
        <v>1510</v>
      </c>
    </row>
    <row r="181" spans="2:65" s="1" customFormat="1" ht="24.25" customHeight="1">
      <c r="B181" s="31"/>
      <c r="C181" s="183" t="s">
        <v>361</v>
      </c>
      <c r="D181" s="183" t="s">
        <v>479</v>
      </c>
      <c r="E181" s="184" t="s">
        <v>1511</v>
      </c>
      <c r="F181" s="185" t="s">
        <v>1512</v>
      </c>
      <c r="G181" s="186" t="s">
        <v>196</v>
      </c>
      <c r="H181" s="187">
        <v>1</v>
      </c>
      <c r="I181" s="188"/>
      <c r="J181" s="189">
        <f t="shared" si="10"/>
        <v>0</v>
      </c>
      <c r="K181" s="190"/>
      <c r="L181" s="191"/>
      <c r="M181" s="192" t="s">
        <v>1</v>
      </c>
      <c r="N181" s="193" t="s">
        <v>40</v>
      </c>
      <c r="P181" s="152">
        <f t="shared" si="11"/>
        <v>0</v>
      </c>
      <c r="Q181" s="152">
        <v>0</v>
      </c>
      <c r="R181" s="152">
        <f t="shared" si="12"/>
        <v>0</v>
      </c>
      <c r="S181" s="152">
        <v>0</v>
      </c>
      <c r="T181" s="153">
        <f t="shared" si="13"/>
        <v>0</v>
      </c>
      <c r="AR181" s="154" t="s">
        <v>391</v>
      </c>
      <c r="AT181" s="154" t="s">
        <v>479</v>
      </c>
      <c r="AU181" s="154" t="s">
        <v>87</v>
      </c>
      <c r="AY181" s="16" t="s">
        <v>143</v>
      </c>
      <c r="BE181" s="155">
        <f t="shared" si="14"/>
        <v>0</v>
      </c>
      <c r="BF181" s="155">
        <f t="shared" si="15"/>
        <v>0</v>
      </c>
      <c r="BG181" s="155">
        <f t="shared" si="16"/>
        <v>0</v>
      </c>
      <c r="BH181" s="155">
        <f t="shared" si="17"/>
        <v>0</v>
      </c>
      <c r="BI181" s="155">
        <f t="shared" si="18"/>
        <v>0</v>
      </c>
      <c r="BJ181" s="16" t="s">
        <v>87</v>
      </c>
      <c r="BK181" s="155">
        <f t="shared" si="19"/>
        <v>0</v>
      </c>
      <c r="BL181" s="16" t="s">
        <v>298</v>
      </c>
      <c r="BM181" s="154" t="s">
        <v>1513</v>
      </c>
    </row>
    <row r="182" spans="2:65" s="1" customFormat="1" ht="24.25" customHeight="1">
      <c r="B182" s="31"/>
      <c r="C182" s="142" t="s">
        <v>368</v>
      </c>
      <c r="D182" s="142" t="s">
        <v>145</v>
      </c>
      <c r="E182" s="143" t="s">
        <v>1514</v>
      </c>
      <c r="F182" s="144" t="s">
        <v>1515</v>
      </c>
      <c r="G182" s="145" t="s">
        <v>196</v>
      </c>
      <c r="H182" s="146">
        <v>1</v>
      </c>
      <c r="I182" s="147"/>
      <c r="J182" s="148">
        <f t="shared" si="10"/>
        <v>0</v>
      </c>
      <c r="K182" s="149"/>
      <c r="L182" s="31"/>
      <c r="M182" s="150" t="s">
        <v>1</v>
      </c>
      <c r="N182" s="151" t="s">
        <v>40</v>
      </c>
      <c r="P182" s="152">
        <f t="shared" si="11"/>
        <v>0</v>
      </c>
      <c r="Q182" s="152">
        <v>8.6799999999999996E-5</v>
      </c>
      <c r="R182" s="152">
        <f t="shared" si="12"/>
        <v>8.6799999999999996E-5</v>
      </c>
      <c r="S182" s="152">
        <v>0</v>
      </c>
      <c r="T182" s="153">
        <f t="shared" si="13"/>
        <v>0</v>
      </c>
      <c r="AR182" s="154" t="s">
        <v>298</v>
      </c>
      <c r="AT182" s="154" t="s">
        <v>145</v>
      </c>
      <c r="AU182" s="154" t="s">
        <v>87</v>
      </c>
      <c r="AY182" s="16" t="s">
        <v>143</v>
      </c>
      <c r="BE182" s="155">
        <f t="shared" si="14"/>
        <v>0</v>
      </c>
      <c r="BF182" s="155">
        <f t="shared" si="15"/>
        <v>0</v>
      </c>
      <c r="BG182" s="155">
        <f t="shared" si="16"/>
        <v>0</v>
      </c>
      <c r="BH182" s="155">
        <f t="shared" si="17"/>
        <v>0</v>
      </c>
      <c r="BI182" s="155">
        <f t="shared" si="18"/>
        <v>0</v>
      </c>
      <c r="BJ182" s="16" t="s">
        <v>87</v>
      </c>
      <c r="BK182" s="155">
        <f t="shared" si="19"/>
        <v>0</v>
      </c>
      <c r="BL182" s="16" t="s">
        <v>298</v>
      </c>
      <c r="BM182" s="154" t="s">
        <v>1516</v>
      </c>
    </row>
    <row r="183" spans="2:65" s="1" customFormat="1" ht="24.25" customHeight="1">
      <c r="B183" s="31"/>
      <c r="C183" s="183" t="s">
        <v>383</v>
      </c>
      <c r="D183" s="183" t="s">
        <v>479</v>
      </c>
      <c r="E183" s="184" t="s">
        <v>1517</v>
      </c>
      <c r="F183" s="185" t="s">
        <v>1518</v>
      </c>
      <c r="G183" s="186" t="s">
        <v>196</v>
      </c>
      <c r="H183" s="187">
        <v>1</v>
      </c>
      <c r="I183" s="188"/>
      <c r="J183" s="189">
        <f t="shared" si="10"/>
        <v>0</v>
      </c>
      <c r="K183" s="190"/>
      <c r="L183" s="191"/>
      <c r="M183" s="192" t="s">
        <v>1</v>
      </c>
      <c r="N183" s="193" t="s">
        <v>40</v>
      </c>
      <c r="P183" s="152">
        <f t="shared" si="11"/>
        <v>0</v>
      </c>
      <c r="Q183" s="152">
        <v>0</v>
      </c>
      <c r="R183" s="152">
        <f t="shared" si="12"/>
        <v>0</v>
      </c>
      <c r="S183" s="152">
        <v>0</v>
      </c>
      <c r="T183" s="153">
        <f t="shared" si="13"/>
        <v>0</v>
      </c>
      <c r="AR183" s="154" t="s">
        <v>391</v>
      </c>
      <c r="AT183" s="154" t="s">
        <v>479</v>
      </c>
      <c r="AU183" s="154" t="s">
        <v>87</v>
      </c>
      <c r="AY183" s="16" t="s">
        <v>143</v>
      </c>
      <c r="BE183" s="155">
        <f t="shared" si="14"/>
        <v>0</v>
      </c>
      <c r="BF183" s="155">
        <f t="shared" si="15"/>
        <v>0</v>
      </c>
      <c r="BG183" s="155">
        <f t="shared" si="16"/>
        <v>0</v>
      </c>
      <c r="BH183" s="155">
        <f t="shared" si="17"/>
        <v>0</v>
      </c>
      <c r="BI183" s="155">
        <f t="shared" si="18"/>
        <v>0</v>
      </c>
      <c r="BJ183" s="16" t="s">
        <v>87</v>
      </c>
      <c r="BK183" s="155">
        <f t="shared" si="19"/>
        <v>0</v>
      </c>
      <c r="BL183" s="16" t="s">
        <v>298</v>
      </c>
      <c r="BM183" s="154" t="s">
        <v>1519</v>
      </c>
    </row>
    <row r="184" spans="2:65" s="1" customFormat="1" ht="21.75" customHeight="1">
      <c r="B184" s="31"/>
      <c r="C184" s="142" t="s">
        <v>387</v>
      </c>
      <c r="D184" s="142" t="s">
        <v>145</v>
      </c>
      <c r="E184" s="143" t="s">
        <v>1520</v>
      </c>
      <c r="F184" s="144" t="s">
        <v>1521</v>
      </c>
      <c r="G184" s="145" t="s">
        <v>196</v>
      </c>
      <c r="H184" s="146">
        <v>1</v>
      </c>
      <c r="I184" s="147"/>
      <c r="J184" s="148">
        <f t="shared" si="10"/>
        <v>0</v>
      </c>
      <c r="K184" s="149"/>
      <c r="L184" s="31"/>
      <c r="M184" s="150" t="s">
        <v>1</v>
      </c>
      <c r="N184" s="151" t="s">
        <v>40</v>
      </c>
      <c r="P184" s="152">
        <f t="shared" si="11"/>
        <v>0</v>
      </c>
      <c r="Q184" s="152">
        <v>0</v>
      </c>
      <c r="R184" s="152">
        <f t="shared" si="12"/>
        <v>0</v>
      </c>
      <c r="S184" s="152">
        <v>0</v>
      </c>
      <c r="T184" s="153">
        <f t="shared" si="13"/>
        <v>0</v>
      </c>
      <c r="AR184" s="154" t="s">
        <v>298</v>
      </c>
      <c r="AT184" s="154" t="s">
        <v>145</v>
      </c>
      <c r="AU184" s="154" t="s">
        <v>87</v>
      </c>
      <c r="AY184" s="16" t="s">
        <v>143</v>
      </c>
      <c r="BE184" s="155">
        <f t="shared" si="14"/>
        <v>0</v>
      </c>
      <c r="BF184" s="155">
        <f t="shared" si="15"/>
        <v>0</v>
      </c>
      <c r="BG184" s="155">
        <f t="shared" si="16"/>
        <v>0</v>
      </c>
      <c r="BH184" s="155">
        <f t="shared" si="17"/>
        <v>0</v>
      </c>
      <c r="BI184" s="155">
        <f t="shared" si="18"/>
        <v>0</v>
      </c>
      <c r="BJ184" s="16" t="s">
        <v>87</v>
      </c>
      <c r="BK184" s="155">
        <f t="shared" si="19"/>
        <v>0</v>
      </c>
      <c r="BL184" s="16" t="s">
        <v>298</v>
      </c>
      <c r="BM184" s="154" t="s">
        <v>1522</v>
      </c>
    </row>
    <row r="185" spans="2:65" s="1" customFormat="1" ht="37.75" customHeight="1">
      <c r="B185" s="31"/>
      <c r="C185" s="183" t="s">
        <v>391</v>
      </c>
      <c r="D185" s="183" t="s">
        <v>479</v>
      </c>
      <c r="E185" s="184" t="s">
        <v>1523</v>
      </c>
      <c r="F185" s="185" t="s">
        <v>1524</v>
      </c>
      <c r="G185" s="186" t="s">
        <v>196</v>
      </c>
      <c r="H185" s="187">
        <v>1</v>
      </c>
      <c r="I185" s="188"/>
      <c r="J185" s="189">
        <f t="shared" si="10"/>
        <v>0</v>
      </c>
      <c r="K185" s="190"/>
      <c r="L185" s="191"/>
      <c r="M185" s="192" t="s">
        <v>1</v>
      </c>
      <c r="N185" s="193" t="s">
        <v>40</v>
      </c>
      <c r="P185" s="152">
        <f t="shared" si="11"/>
        <v>0</v>
      </c>
      <c r="Q185" s="152">
        <v>1.18E-2</v>
      </c>
      <c r="R185" s="152">
        <f t="shared" si="12"/>
        <v>1.18E-2</v>
      </c>
      <c r="S185" s="152">
        <v>0</v>
      </c>
      <c r="T185" s="153">
        <f t="shared" si="13"/>
        <v>0</v>
      </c>
      <c r="AR185" s="154" t="s">
        <v>391</v>
      </c>
      <c r="AT185" s="154" t="s">
        <v>479</v>
      </c>
      <c r="AU185" s="154" t="s">
        <v>87</v>
      </c>
      <c r="AY185" s="16" t="s">
        <v>143</v>
      </c>
      <c r="BE185" s="155">
        <f t="shared" si="14"/>
        <v>0</v>
      </c>
      <c r="BF185" s="155">
        <f t="shared" si="15"/>
        <v>0</v>
      </c>
      <c r="BG185" s="155">
        <f t="shared" si="16"/>
        <v>0</v>
      </c>
      <c r="BH185" s="155">
        <f t="shared" si="17"/>
        <v>0</v>
      </c>
      <c r="BI185" s="155">
        <f t="shared" si="18"/>
        <v>0</v>
      </c>
      <c r="BJ185" s="16" t="s">
        <v>87</v>
      </c>
      <c r="BK185" s="155">
        <f t="shared" si="19"/>
        <v>0</v>
      </c>
      <c r="BL185" s="16" t="s">
        <v>298</v>
      </c>
      <c r="BM185" s="154" t="s">
        <v>1525</v>
      </c>
    </row>
    <row r="186" spans="2:65" s="1" customFormat="1" ht="21.75" customHeight="1">
      <c r="B186" s="31"/>
      <c r="C186" s="142" t="s">
        <v>395</v>
      </c>
      <c r="D186" s="142" t="s">
        <v>145</v>
      </c>
      <c r="E186" s="143" t="s">
        <v>1526</v>
      </c>
      <c r="F186" s="144" t="s">
        <v>1527</v>
      </c>
      <c r="G186" s="145" t="s">
        <v>196</v>
      </c>
      <c r="H186" s="146">
        <v>1</v>
      </c>
      <c r="I186" s="147"/>
      <c r="J186" s="148">
        <f t="shared" si="10"/>
        <v>0</v>
      </c>
      <c r="K186" s="149"/>
      <c r="L186" s="31"/>
      <c r="M186" s="150" t="s">
        <v>1</v>
      </c>
      <c r="N186" s="151" t="s">
        <v>40</v>
      </c>
      <c r="P186" s="152">
        <f t="shared" si="11"/>
        <v>0</v>
      </c>
      <c r="Q186" s="152">
        <v>0</v>
      </c>
      <c r="R186" s="152">
        <f t="shared" si="12"/>
        <v>0</v>
      </c>
      <c r="S186" s="152">
        <v>0</v>
      </c>
      <c r="T186" s="153">
        <f t="shared" si="13"/>
        <v>0</v>
      </c>
      <c r="AR186" s="154" t="s">
        <v>298</v>
      </c>
      <c r="AT186" s="154" t="s">
        <v>145</v>
      </c>
      <c r="AU186" s="154" t="s">
        <v>87</v>
      </c>
      <c r="AY186" s="16" t="s">
        <v>143</v>
      </c>
      <c r="BE186" s="155">
        <f t="shared" si="14"/>
        <v>0</v>
      </c>
      <c r="BF186" s="155">
        <f t="shared" si="15"/>
        <v>0</v>
      </c>
      <c r="BG186" s="155">
        <f t="shared" si="16"/>
        <v>0</v>
      </c>
      <c r="BH186" s="155">
        <f t="shared" si="17"/>
        <v>0</v>
      </c>
      <c r="BI186" s="155">
        <f t="shared" si="18"/>
        <v>0</v>
      </c>
      <c r="BJ186" s="16" t="s">
        <v>87</v>
      </c>
      <c r="BK186" s="155">
        <f t="shared" si="19"/>
        <v>0</v>
      </c>
      <c r="BL186" s="16" t="s">
        <v>298</v>
      </c>
      <c r="BM186" s="154" t="s">
        <v>1528</v>
      </c>
    </row>
    <row r="187" spans="2:65" s="1" customFormat="1" ht="37.75" customHeight="1">
      <c r="B187" s="31"/>
      <c r="C187" s="183" t="s">
        <v>399</v>
      </c>
      <c r="D187" s="183" t="s">
        <v>479</v>
      </c>
      <c r="E187" s="184" t="s">
        <v>1529</v>
      </c>
      <c r="F187" s="185" t="s">
        <v>1530</v>
      </c>
      <c r="G187" s="186" t="s">
        <v>196</v>
      </c>
      <c r="H187" s="187">
        <v>1</v>
      </c>
      <c r="I187" s="188"/>
      <c r="J187" s="189">
        <f t="shared" si="10"/>
        <v>0</v>
      </c>
      <c r="K187" s="190"/>
      <c r="L187" s="191"/>
      <c r="M187" s="192" t="s">
        <v>1</v>
      </c>
      <c r="N187" s="193" t="s">
        <v>40</v>
      </c>
      <c r="P187" s="152">
        <f t="shared" si="11"/>
        <v>0</v>
      </c>
      <c r="Q187" s="152">
        <v>1.46E-2</v>
      </c>
      <c r="R187" s="152">
        <f t="shared" si="12"/>
        <v>1.46E-2</v>
      </c>
      <c r="S187" s="152">
        <v>0</v>
      </c>
      <c r="T187" s="153">
        <f t="shared" si="13"/>
        <v>0</v>
      </c>
      <c r="AR187" s="154" t="s">
        <v>391</v>
      </c>
      <c r="AT187" s="154" t="s">
        <v>479</v>
      </c>
      <c r="AU187" s="154" t="s">
        <v>87</v>
      </c>
      <c r="AY187" s="16" t="s">
        <v>143</v>
      </c>
      <c r="BE187" s="155">
        <f t="shared" si="14"/>
        <v>0</v>
      </c>
      <c r="BF187" s="155">
        <f t="shared" si="15"/>
        <v>0</v>
      </c>
      <c r="BG187" s="155">
        <f t="shared" si="16"/>
        <v>0</v>
      </c>
      <c r="BH187" s="155">
        <f t="shared" si="17"/>
        <v>0</v>
      </c>
      <c r="BI187" s="155">
        <f t="shared" si="18"/>
        <v>0</v>
      </c>
      <c r="BJ187" s="16" t="s">
        <v>87</v>
      </c>
      <c r="BK187" s="155">
        <f t="shared" si="19"/>
        <v>0</v>
      </c>
      <c r="BL187" s="16" t="s">
        <v>298</v>
      </c>
      <c r="BM187" s="154" t="s">
        <v>1531</v>
      </c>
    </row>
    <row r="188" spans="2:65" s="1" customFormat="1" ht="21.75" customHeight="1">
      <c r="B188" s="31"/>
      <c r="C188" s="142" t="s">
        <v>404</v>
      </c>
      <c r="D188" s="142" t="s">
        <v>145</v>
      </c>
      <c r="E188" s="143" t="s">
        <v>1532</v>
      </c>
      <c r="F188" s="144" t="s">
        <v>1533</v>
      </c>
      <c r="G188" s="145" t="s">
        <v>196</v>
      </c>
      <c r="H188" s="146">
        <v>1</v>
      </c>
      <c r="I188" s="147"/>
      <c r="J188" s="148">
        <f t="shared" si="10"/>
        <v>0</v>
      </c>
      <c r="K188" s="149"/>
      <c r="L188" s="31"/>
      <c r="M188" s="150" t="s">
        <v>1</v>
      </c>
      <c r="N188" s="151" t="s">
        <v>40</v>
      </c>
      <c r="P188" s="152">
        <f t="shared" si="11"/>
        <v>0</v>
      </c>
      <c r="Q188" s="152">
        <v>0</v>
      </c>
      <c r="R188" s="152">
        <f t="shared" si="12"/>
        <v>0</v>
      </c>
      <c r="S188" s="152">
        <v>0</v>
      </c>
      <c r="T188" s="153">
        <f t="shared" si="13"/>
        <v>0</v>
      </c>
      <c r="AR188" s="154" t="s">
        <v>298</v>
      </c>
      <c r="AT188" s="154" t="s">
        <v>145</v>
      </c>
      <c r="AU188" s="154" t="s">
        <v>87</v>
      </c>
      <c r="AY188" s="16" t="s">
        <v>143</v>
      </c>
      <c r="BE188" s="155">
        <f t="shared" si="14"/>
        <v>0</v>
      </c>
      <c r="BF188" s="155">
        <f t="shared" si="15"/>
        <v>0</v>
      </c>
      <c r="BG188" s="155">
        <f t="shared" si="16"/>
        <v>0</v>
      </c>
      <c r="BH188" s="155">
        <f t="shared" si="17"/>
        <v>0</v>
      </c>
      <c r="BI188" s="155">
        <f t="shared" si="18"/>
        <v>0</v>
      </c>
      <c r="BJ188" s="16" t="s">
        <v>87</v>
      </c>
      <c r="BK188" s="155">
        <f t="shared" si="19"/>
        <v>0</v>
      </c>
      <c r="BL188" s="16" t="s">
        <v>298</v>
      </c>
      <c r="BM188" s="154" t="s">
        <v>1534</v>
      </c>
    </row>
    <row r="189" spans="2:65" s="1" customFormat="1" ht="37.75" customHeight="1">
      <c r="B189" s="31"/>
      <c r="C189" s="183" t="s">
        <v>410</v>
      </c>
      <c r="D189" s="183" t="s">
        <v>479</v>
      </c>
      <c r="E189" s="184" t="s">
        <v>1535</v>
      </c>
      <c r="F189" s="185" t="s">
        <v>1536</v>
      </c>
      <c r="G189" s="186" t="s">
        <v>196</v>
      </c>
      <c r="H189" s="187">
        <v>1</v>
      </c>
      <c r="I189" s="188"/>
      <c r="J189" s="189">
        <f t="shared" si="10"/>
        <v>0</v>
      </c>
      <c r="K189" s="190"/>
      <c r="L189" s="191"/>
      <c r="M189" s="192" t="s">
        <v>1</v>
      </c>
      <c r="N189" s="193" t="s">
        <v>40</v>
      </c>
      <c r="P189" s="152">
        <f t="shared" si="11"/>
        <v>0</v>
      </c>
      <c r="Q189" s="152">
        <v>1.7399999999999999E-2</v>
      </c>
      <c r="R189" s="152">
        <f t="shared" si="12"/>
        <v>1.7399999999999999E-2</v>
      </c>
      <c r="S189" s="152">
        <v>0</v>
      </c>
      <c r="T189" s="153">
        <f t="shared" si="13"/>
        <v>0</v>
      </c>
      <c r="AR189" s="154" t="s">
        <v>391</v>
      </c>
      <c r="AT189" s="154" t="s">
        <v>479</v>
      </c>
      <c r="AU189" s="154" t="s">
        <v>87</v>
      </c>
      <c r="AY189" s="16" t="s">
        <v>143</v>
      </c>
      <c r="BE189" s="155">
        <f t="shared" si="14"/>
        <v>0</v>
      </c>
      <c r="BF189" s="155">
        <f t="shared" si="15"/>
        <v>0</v>
      </c>
      <c r="BG189" s="155">
        <f t="shared" si="16"/>
        <v>0</v>
      </c>
      <c r="BH189" s="155">
        <f t="shared" si="17"/>
        <v>0</v>
      </c>
      <c r="BI189" s="155">
        <f t="shared" si="18"/>
        <v>0</v>
      </c>
      <c r="BJ189" s="16" t="s">
        <v>87</v>
      </c>
      <c r="BK189" s="155">
        <f t="shared" si="19"/>
        <v>0</v>
      </c>
      <c r="BL189" s="16" t="s">
        <v>298</v>
      </c>
      <c r="BM189" s="154" t="s">
        <v>1537</v>
      </c>
    </row>
    <row r="190" spans="2:65" s="1" customFormat="1" ht="24.25" customHeight="1">
      <c r="B190" s="31"/>
      <c r="C190" s="142" t="s">
        <v>414</v>
      </c>
      <c r="D190" s="142" t="s">
        <v>145</v>
      </c>
      <c r="E190" s="143" t="s">
        <v>1538</v>
      </c>
      <c r="F190" s="144" t="s">
        <v>1539</v>
      </c>
      <c r="G190" s="145" t="s">
        <v>1465</v>
      </c>
      <c r="H190" s="146">
        <v>2</v>
      </c>
      <c r="I190" s="147"/>
      <c r="J190" s="148">
        <f t="shared" si="10"/>
        <v>0</v>
      </c>
      <c r="K190" s="149"/>
      <c r="L190" s="31"/>
      <c r="M190" s="150" t="s">
        <v>1</v>
      </c>
      <c r="N190" s="151" t="s">
        <v>40</v>
      </c>
      <c r="P190" s="152">
        <f t="shared" si="11"/>
        <v>0</v>
      </c>
      <c r="Q190" s="152">
        <v>0</v>
      </c>
      <c r="R190" s="152">
        <f t="shared" si="12"/>
        <v>0</v>
      </c>
      <c r="S190" s="152">
        <v>0</v>
      </c>
      <c r="T190" s="153">
        <f t="shared" si="13"/>
        <v>0</v>
      </c>
      <c r="AR190" s="154" t="s">
        <v>298</v>
      </c>
      <c r="AT190" s="154" t="s">
        <v>145</v>
      </c>
      <c r="AU190" s="154" t="s">
        <v>87</v>
      </c>
      <c r="AY190" s="16" t="s">
        <v>143</v>
      </c>
      <c r="BE190" s="155">
        <f t="shared" si="14"/>
        <v>0</v>
      </c>
      <c r="BF190" s="155">
        <f t="shared" si="15"/>
        <v>0</v>
      </c>
      <c r="BG190" s="155">
        <f t="shared" si="16"/>
        <v>0</v>
      </c>
      <c r="BH190" s="155">
        <f t="shared" si="17"/>
        <v>0</v>
      </c>
      <c r="BI190" s="155">
        <f t="shared" si="18"/>
        <v>0</v>
      </c>
      <c r="BJ190" s="16" t="s">
        <v>87</v>
      </c>
      <c r="BK190" s="155">
        <f t="shared" si="19"/>
        <v>0</v>
      </c>
      <c r="BL190" s="16" t="s">
        <v>298</v>
      </c>
      <c r="BM190" s="154" t="s">
        <v>1540</v>
      </c>
    </row>
    <row r="191" spans="2:65" s="12" customFormat="1" ht="12">
      <c r="B191" s="156"/>
      <c r="D191" s="157" t="s">
        <v>167</v>
      </c>
      <c r="E191" s="158" t="s">
        <v>1</v>
      </c>
      <c r="F191" s="159" t="s">
        <v>168</v>
      </c>
      <c r="H191" s="158" t="s">
        <v>1</v>
      </c>
      <c r="I191" s="160"/>
      <c r="L191" s="156"/>
      <c r="M191" s="161"/>
      <c r="T191" s="162"/>
      <c r="AT191" s="158" t="s">
        <v>167</v>
      </c>
      <c r="AU191" s="158" t="s">
        <v>87</v>
      </c>
      <c r="AV191" s="12" t="s">
        <v>81</v>
      </c>
      <c r="AW191" s="12" t="s">
        <v>30</v>
      </c>
      <c r="AX191" s="12" t="s">
        <v>74</v>
      </c>
      <c r="AY191" s="158" t="s">
        <v>143</v>
      </c>
    </row>
    <row r="192" spans="2:65" s="13" customFormat="1" ht="12">
      <c r="B192" s="163"/>
      <c r="D192" s="157" t="s">
        <v>167</v>
      </c>
      <c r="E192" s="164" t="s">
        <v>1</v>
      </c>
      <c r="F192" s="165" t="s">
        <v>87</v>
      </c>
      <c r="H192" s="166">
        <v>2</v>
      </c>
      <c r="I192" s="167"/>
      <c r="L192" s="163"/>
      <c r="M192" s="168"/>
      <c r="T192" s="169"/>
      <c r="AT192" s="164" t="s">
        <v>167</v>
      </c>
      <c r="AU192" s="164" t="s">
        <v>87</v>
      </c>
      <c r="AV192" s="13" t="s">
        <v>87</v>
      </c>
      <c r="AW192" s="13" t="s">
        <v>30</v>
      </c>
      <c r="AX192" s="13" t="s">
        <v>74</v>
      </c>
      <c r="AY192" s="164" t="s">
        <v>143</v>
      </c>
    </row>
    <row r="193" spans="2:65" s="14" customFormat="1" ht="12">
      <c r="B193" s="170"/>
      <c r="D193" s="157" t="s">
        <v>167</v>
      </c>
      <c r="E193" s="171" t="s">
        <v>1</v>
      </c>
      <c r="F193" s="172" t="s">
        <v>170</v>
      </c>
      <c r="H193" s="173">
        <v>2</v>
      </c>
      <c r="I193" s="174"/>
      <c r="L193" s="170"/>
      <c r="M193" s="175"/>
      <c r="T193" s="176"/>
      <c r="AT193" s="171" t="s">
        <v>167</v>
      </c>
      <c r="AU193" s="171" t="s">
        <v>87</v>
      </c>
      <c r="AV193" s="14" t="s">
        <v>149</v>
      </c>
      <c r="AW193" s="14" t="s">
        <v>30</v>
      </c>
      <c r="AX193" s="14" t="s">
        <v>81</v>
      </c>
      <c r="AY193" s="171" t="s">
        <v>143</v>
      </c>
    </row>
    <row r="194" spans="2:65" s="1" customFormat="1" ht="37.75" customHeight="1">
      <c r="B194" s="31"/>
      <c r="C194" s="183" t="s">
        <v>420</v>
      </c>
      <c r="D194" s="183" t="s">
        <v>479</v>
      </c>
      <c r="E194" s="184" t="s">
        <v>1541</v>
      </c>
      <c r="F194" s="185" t="s">
        <v>1542</v>
      </c>
      <c r="G194" s="186" t="s">
        <v>196</v>
      </c>
      <c r="H194" s="187">
        <v>2</v>
      </c>
      <c r="I194" s="188"/>
      <c r="J194" s="189">
        <f>ROUND(I194*H194,2)</f>
        <v>0</v>
      </c>
      <c r="K194" s="190"/>
      <c r="L194" s="191"/>
      <c r="M194" s="192" t="s">
        <v>1</v>
      </c>
      <c r="N194" s="193" t="s">
        <v>40</v>
      </c>
      <c r="P194" s="152">
        <f>O194*H194</f>
        <v>0</v>
      </c>
      <c r="Q194" s="152">
        <v>2.5100000000000001E-2</v>
      </c>
      <c r="R194" s="152">
        <f>Q194*H194</f>
        <v>5.0200000000000002E-2</v>
      </c>
      <c r="S194" s="152">
        <v>0</v>
      </c>
      <c r="T194" s="153">
        <f>S194*H194</f>
        <v>0</v>
      </c>
      <c r="AR194" s="154" t="s">
        <v>391</v>
      </c>
      <c r="AT194" s="154" t="s">
        <v>479</v>
      </c>
      <c r="AU194" s="154" t="s">
        <v>87</v>
      </c>
      <c r="AY194" s="16" t="s">
        <v>143</v>
      </c>
      <c r="BE194" s="155">
        <f>IF(N194="základná",J194,0)</f>
        <v>0</v>
      </c>
      <c r="BF194" s="155">
        <f>IF(N194="znížená",J194,0)</f>
        <v>0</v>
      </c>
      <c r="BG194" s="155">
        <f>IF(N194="zákl. prenesená",J194,0)</f>
        <v>0</v>
      </c>
      <c r="BH194" s="155">
        <f>IF(N194="zníž. prenesená",J194,0)</f>
        <v>0</v>
      </c>
      <c r="BI194" s="155">
        <f>IF(N194="nulová",J194,0)</f>
        <v>0</v>
      </c>
      <c r="BJ194" s="16" t="s">
        <v>87</v>
      </c>
      <c r="BK194" s="155">
        <f>ROUND(I194*H194,2)</f>
        <v>0</v>
      </c>
      <c r="BL194" s="16" t="s">
        <v>298</v>
      </c>
      <c r="BM194" s="154" t="s">
        <v>1543</v>
      </c>
    </row>
    <row r="195" spans="2:65" s="1" customFormat="1" ht="24.25" customHeight="1">
      <c r="B195" s="31"/>
      <c r="C195" s="142" t="s">
        <v>427</v>
      </c>
      <c r="D195" s="142" t="s">
        <v>145</v>
      </c>
      <c r="E195" s="143" t="s">
        <v>1544</v>
      </c>
      <c r="F195" s="144" t="s">
        <v>1545</v>
      </c>
      <c r="G195" s="145" t="s">
        <v>1465</v>
      </c>
      <c r="H195" s="146">
        <v>1</v>
      </c>
      <c r="I195" s="147"/>
      <c r="J195" s="148">
        <f>ROUND(I195*H195,2)</f>
        <v>0</v>
      </c>
      <c r="K195" s="149"/>
      <c r="L195" s="31"/>
      <c r="M195" s="150" t="s">
        <v>1</v>
      </c>
      <c r="N195" s="151" t="s">
        <v>40</v>
      </c>
      <c r="P195" s="152">
        <f>O195*H195</f>
        <v>0</v>
      </c>
      <c r="Q195" s="152">
        <v>0</v>
      </c>
      <c r="R195" s="152">
        <f>Q195*H195</f>
        <v>0</v>
      </c>
      <c r="S195" s="152">
        <v>0</v>
      </c>
      <c r="T195" s="153">
        <f>S195*H195</f>
        <v>0</v>
      </c>
      <c r="AR195" s="154" t="s">
        <v>298</v>
      </c>
      <c r="AT195" s="154" t="s">
        <v>145</v>
      </c>
      <c r="AU195" s="154" t="s">
        <v>87</v>
      </c>
      <c r="AY195" s="16" t="s">
        <v>143</v>
      </c>
      <c r="BE195" s="155">
        <f>IF(N195="základná",J195,0)</f>
        <v>0</v>
      </c>
      <c r="BF195" s="155">
        <f>IF(N195="znížená",J195,0)</f>
        <v>0</v>
      </c>
      <c r="BG195" s="155">
        <f>IF(N195="zákl. prenesená",J195,0)</f>
        <v>0</v>
      </c>
      <c r="BH195" s="155">
        <f>IF(N195="zníž. prenesená",J195,0)</f>
        <v>0</v>
      </c>
      <c r="BI195" s="155">
        <f>IF(N195="nulová",J195,0)</f>
        <v>0</v>
      </c>
      <c r="BJ195" s="16" t="s">
        <v>87</v>
      </c>
      <c r="BK195" s="155">
        <f>ROUND(I195*H195,2)</f>
        <v>0</v>
      </c>
      <c r="BL195" s="16" t="s">
        <v>298</v>
      </c>
      <c r="BM195" s="154" t="s">
        <v>1546</v>
      </c>
    </row>
    <row r="196" spans="2:65" s="1" customFormat="1" ht="37.75" customHeight="1">
      <c r="B196" s="31"/>
      <c r="C196" s="183" t="s">
        <v>435</v>
      </c>
      <c r="D196" s="183" t="s">
        <v>479</v>
      </c>
      <c r="E196" s="184" t="s">
        <v>1547</v>
      </c>
      <c r="F196" s="185" t="s">
        <v>1548</v>
      </c>
      <c r="G196" s="186" t="s">
        <v>196</v>
      </c>
      <c r="H196" s="187">
        <v>1</v>
      </c>
      <c r="I196" s="188"/>
      <c r="J196" s="189">
        <f>ROUND(I196*H196,2)</f>
        <v>0</v>
      </c>
      <c r="K196" s="190"/>
      <c r="L196" s="191"/>
      <c r="M196" s="192" t="s">
        <v>1</v>
      </c>
      <c r="N196" s="193" t="s">
        <v>40</v>
      </c>
      <c r="P196" s="152">
        <f>O196*H196</f>
        <v>0</v>
      </c>
      <c r="Q196" s="152">
        <v>3.2239999999999998E-2</v>
      </c>
      <c r="R196" s="152">
        <f>Q196*H196</f>
        <v>3.2239999999999998E-2</v>
      </c>
      <c r="S196" s="152">
        <v>0</v>
      </c>
      <c r="T196" s="153">
        <f>S196*H196</f>
        <v>0</v>
      </c>
      <c r="AR196" s="154" t="s">
        <v>391</v>
      </c>
      <c r="AT196" s="154" t="s">
        <v>479</v>
      </c>
      <c r="AU196" s="154" t="s">
        <v>87</v>
      </c>
      <c r="AY196" s="16" t="s">
        <v>143</v>
      </c>
      <c r="BE196" s="155">
        <f>IF(N196="základná",J196,0)</f>
        <v>0</v>
      </c>
      <c r="BF196" s="155">
        <f>IF(N196="znížená",J196,0)</f>
        <v>0</v>
      </c>
      <c r="BG196" s="155">
        <f>IF(N196="zákl. prenesená",J196,0)</f>
        <v>0</v>
      </c>
      <c r="BH196" s="155">
        <f>IF(N196="zníž. prenesená",J196,0)</f>
        <v>0</v>
      </c>
      <c r="BI196" s="155">
        <f>IF(N196="nulová",J196,0)</f>
        <v>0</v>
      </c>
      <c r="BJ196" s="16" t="s">
        <v>87</v>
      </c>
      <c r="BK196" s="155">
        <f>ROUND(I196*H196,2)</f>
        <v>0</v>
      </c>
      <c r="BL196" s="16" t="s">
        <v>298</v>
      </c>
      <c r="BM196" s="154" t="s">
        <v>1549</v>
      </c>
    </row>
    <row r="197" spans="2:65" s="1" customFormat="1" ht="24.25" customHeight="1">
      <c r="B197" s="31"/>
      <c r="C197" s="142" t="s">
        <v>439</v>
      </c>
      <c r="D197" s="142" t="s">
        <v>145</v>
      </c>
      <c r="E197" s="143" t="s">
        <v>1550</v>
      </c>
      <c r="F197" s="144" t="s">
        <v>1551</v>
      </c>
      <c r="G197" s="145" t="s">
        <v>216</v>
      </c>
      <c r="H197" s="177"/>
      <c r="I197" s="147"/>
      <c r="J197" s="148">
        <f>ROUND(I197*H197,2)</f>
        <v>0</v>
      </c>
      <c r="K197" s="149"/>
      <c r="L197" s="31"/>
      <c r="M197" s="150" t="s">
        <v>1</v>
      </c>
      <c r="N197" s="151" t="s">
        <v>40</v>
      </c>
      <c r="P197" s="152">
        <f>O197*H197</f>
        <v>0</v>
      </c>
      <c r="Q197" s="152">
        <v>0</v>
      </c>
      <c r="R197" s="152">
        <f>Q197*H197</f>
        <v>0</v>
      </c>
      <c r="S197" s="152">
        <v>0</v>
      </c>
      <c r="T197" s="153">
        <f>S197*H197</f>
        <v>0</v>
      </c>
      <c r="AR197" s="154" t="s">
        <v>298</v>
      </c>
      <c r="AT197" s="154" t="s">
        <v>145</v>
      </c>
      <c r="AU197" s="154" t="s">
        <v>87</v>
      </c>
      <c r="AY197" s="16" t="s">
        <v>143</v>
      </c>
      <c r="BE197" s="155">
        <f>IF(N197="základná",J197,0)</f>
        <v>0</v>
      </c>
      <c r="BF197" s="155">
        <f>IF(N197="znížená",J197,0)</f>
        <v>0</v>
      </c>
      <c r="BG197" s="155">
        <f>IF(N197="zákl. prenesená",J197,0)</f>
        <v>0</v>
      </c>
      <c r="BH197" s="155">
        <f>IF(N197="zníž. prenesená",J197,0)</f>
        <v>0</v>
      </c>
      <c r="BI197" s="155">
        <f>IF(N197="nulová",J197,0)</f>
        <v>0</v>
      </c>
      <c r="BJ197" s="16" t="s">
        <v>87</v>
      </c>
      <c r="BK197" s="155">
        <f>ROUND(I197*H197,2)</f>
        <v>0</v>
      </c>
      <c r="BL197" s="16" t="s">
        <v>298</v>
      </c>
      <c r="BM197" s="154" t="s">
        <v>1552</v>
      </c>
    </row>
    <row r="198" spans="2:65" s="11" customFormat="1" ht="22.75" customHeight="1">
      <c r="B198" s="130"/>
      <c r="D198" s="131" t="s">
        <v>73</v>
      </c>
      <c r="E198" s="140" t="s">
        <v>1553</v>
      </c>
      <c r="F198" s="140" t="s">
        <v>1554</v>
      </c>
      <c r="I198" s="133"/>
      <c r="J198" s="141">
        <f>BK198</f>
        <v>0</v>
      </c>
      <c r="L198" s="130"/>
      <c r="M198" s="135"/>
      <c r="P198" s="136">
        <f>SUM(P199:P201)</f>
        <v>0</v>
      </c>
      <c r="R198" s="136">
        <f>SUM(R199:R201)</f>
        <v>2.25277299</v>
      </c>
      <c r="T198" s="137">
        <f>SUM(T199:T201)</f>
        <v>0</v>
      </c>
      <c r="AR198" s="131" t="s">
        <v>87</v>
      </c>
      <c r="AT198" s="138" t="s">
        <v>73</v>
      </c>
      <c r="AU198" s="138" t="s">
        <v>81</v>
      </c>
      <c r="AY198" s="131" t="s">
        <v>143</v>
      </c>
      <c r="BK198" s="139">
        <f>SUM(BK199:BK201)</f>
        <v>0</v>
      </c>
    </row>
    <row r="199" spans="2:65" s="1" customFormat="1" ht="37.75" customHeight="1">
      <c r="B199" s="31"/>
      <c r="C199" s="142" t="s">
        <v>444</v>
      </c>
      <c r="D199" s="142" t="s">
        <v>145</v>
      </c>
      <c r="E199" s="143" t="s">
        <v>1555</v>
      </c>
      <c r="F199" s="144" t="s">
        <v>1556</v>
      </c>
      <c r="G199" s="145" t="s">
        <v>196</v>
      </c>
      <c r="H199" s="146">
        <v>13</v>
      </c>
      <c r="I199" s="147"/>
      <c r="J199" s="148">
        <f>ROUND(I199*H199,2)</f>
        <v>0</v>
      </c>
      <c r="K199" s="149"/>
      <c r="L199" s="31"/>
      <c r="M199" s="150" t="s">
        <v>1</v>
      </c>
      <c r="N199" s="151" t="s">
        <v>40</v>
      </c>
      <c r="P199" s="152">
        <f>O199*H199</f>
        <v>0</v>
      </c>
      <c r="Q199" s="152">
        <v>3.9022999999999998E-4</v>
      </c>
      <c r="R199" s="152">
        <f>Q199*H199</f>
        <v>5.0729899999999994E-3</v>
      </c>
      <c r="S199" s="152">
        <v>0</v>
      </c>
      <c r="T199" s="153">
        <f>S199*H199</f>
        <v>0</v>
      </c>
      <c r="AR199" s="154" t="s">
        <v>298</v>
      </c>
      <c r="AT199" s="154" t="s">
        <v>145</v>
      </c>
      <c r="AU199" s="154" t="s">
        <v>87</v>
      </c>
      <c r="AY199" s="16" t="s">
        <v>143</v>
      </c>
      <c r="BE199" s="155">
        <f>IF(N199="základná",J199,0)</f>
        <v>0</v>
      </c>
      <c r="BF199" s="155">
        <f>IF(N199="znížená",J199,0)</f>
        <v>0</v>
      </c>
      <c r="BG199" s="155">
        <f>IF(N199="zákl. prenesená",J199,0)</f>
        <v>0</v>
      </c>
      <c r="BH199" s="155">
        <f>IF(N199="zníž. prenesená",J199,0)</f>
        <v>0</v>
      </c>
      <c r="BI199" s="155">
        <f>IF(N199="nulová",J199,0)</f>
        <v>0</v>
      </c>
      <c r="BJ199" s="16" t="s">
        <v>87</v>
      </c>
      <c r="BK199" s="155">
        <f>ROUND(I199*H199,2)</f>
        <v>0</v>
      </c>
      <c r="BL199" s="16" t="s">
        <v>298</v>
      </c>
      <c r="BM199" s="154" t="s">
        <v>1557</v>
      </c>
    </row>
    <row r="200" spans="2:65" s="1" customFormat="1" ht="16.5" customHeight="1">
      <c r="B200" s="31"/>
      <c r="C200" s="183" t="s">
        <v>448</v>
      </c>
      <c r="D200" s="183" t="s">
        <v>479</v>
      </c>
      <c r="E200" s="184" t="s">
        <v>1558</v>
      </c>
      <c r="F200" s="185" t="s">
        <v>1559</v>
      </c>
      <c r="G200" s="186" t="s">
        <v>196</v>
      </c>
      <c r="H200" s="187">
        <v>13</v>
      </c>
      <c r="I200" s="188"/>
      <c r="J200" s="189">
        <f>ROUND(I200*H200,2)</f>
        <v>0</v>
      </c>
      <c r="K200" s="190"/>
      <c r="L200" s="191"/>
      <c r="M200" s="192" t="s">
        <v>1</v>
      </c>
      <c r="N200" s="193" t="s">
        <v>40</v>
      </c>
      <c r="P200" s="152">
        <f>O200*H200</f>
        <v>0</v>
      </c>
      <c r="Q200" s="152">
        <v>0.1729</v>
      </c>
      <c r="R200" s="152">
        <f>Q200*H200</f>
        <v>2.2477</v>
      </c>
      <c r="S200" s="152">
        <v>0</v>
      </c>
      <c r="T200" s="153">
        <f>S200*H200</f>
        <v>0</v>
      </c>
      <c r="AR200" s="154" t="s">
        <v>391</v>
      </c>
      <c r="AT200" s="154" t="s">
        <v>479</v>
      </c>
      <c r="AU200" s="154" t="s">
        <v>87</v>
      </c>
      <c r="AY200" s="16" t="s">
        <v>143</v>
      </c>
      <c r="BE200" s="155">
        <f>IF(N200="základná",J200,0)</f>
        <v>0</v>
      </c>
      <c r="BF200" s="155">
        <f>IF(N200="znížená",J200,0)</f>
        <v>0</v>
      </c>
      <c r="BG200" s="155">
        <f>IF(N200="zákl. prenesená",J200,0)</f>
        <v>0</v>
      </c>
      <c r="BH200" s="155">
        <f>IF(N200="zníž. prenesená",J200,0)</f>
        <v>0</v>
      </c>
      <c r="BI200" s="155">
        <f>IF(N200="nulová",J200,0)</f>
        <v>0</v>
      </c>
      <c r="BJ200" s="16" t="s">
        <v>87</v>
      </c>
      <c r="BK200" s="155">
        <f>ROUND(I200*H200,2)</f>
        <v>0</v>
      </c>
      <c r="BL200" s="16" t="s">
        <v>298</v>
      </c>
      <c r="BM200" s="154" t="s">
        <v>1560</v>
      </c>
    </row>
    <row r="201" spans="2:65" s="1" customFormat="1" ht="24.25" customHeight="1">
      <c r="B201" s="31"/>
      <c r="C201" s="142" t="s">
        <v>453</v>
      </c>
      <c r="D201" s="142" t="s">
        <v>145</v>
      </c>
      <c r="E201" s="143" t="s">
        <v>1561</v>
      </c>
      <c r="F201" s="144" t="s">
        <v>1562</v>
      </c>
      <c r="G201" s="145" t="s">
        <v>216</v>
      </c>
      <c r="H201" s="177"/>
      <c r="I201" s="147"/>
      <c r="J201" s="148">
        <f>ROUND(I201*H201,2)</f>
        <v>0</v>
      </c>
      <c r="K201" s="149"/>
      <c r="L201" s="31"/>
      <c r="M201" s="150" t="s">
        <v>1</v>
      </c>
      <c r="N201" s="151" t="s">
        <v>40</v>
      </c>
      <c r="P201" s="152">
        <f>O201*H201</f>
        <v>0</v>
      </c>
      <c r="Q201" s="152">
        <v>0</v>
      </c>
      <c r="R201" s="152">
        <f>Q201*H201</f>
        <v>0</v>
      </c>
      <c r="S201" s="152">
        <v>0</v>
      </c>
      <c r="T201" s="153">
        <f>S201*H201</f>
        <v>0</v>
      </c>
      <c r="AR201" s="154" t="s">
        <v>298</v>
      </c>
      <c r="AT201" s="154" t="s">
        <v>145</v>
      </c>
      <c r="AU201" s="154" t="s">
        <v>87</v>
      </c>
      <c r="AY201" s="16" t="s">
        <v>143</v>
      </c>
      <c r="BE201" s="155">
        <f>IF(N201="základná",J201,0)</f>
        <v>0</v>
      </c>
      <c r="BF201" s="155">
        <f>IF(N201="znížená",J201,0)</f>
        <v>0</v>
      </c>
      <c r="BG201" s="155">
        <f>IF(N201="zákl. prenesená",J201,0)</f>
        <v>0</v>
      </c>
      <c r="BH201" s="155">
        <f>IF(N201="zníž. prenesená",J201,0)</f>
        <v>0</v>
      </c>
      <c r="BI201" s="155">
        <f>IF(N201="nulová",J201,0)</f>
        <v>0</v>
      </c>
      <c r="BJ201" s="16" t="s">
        <v>87</v>
      </c>
      <c r="BK201" s="155">
        <f>ROUND(I201*H201,2)</f>
        <v>0</v>
      </c>
      <c r="BL201" s="16" t="s">
        <v>298</v>
      </c>
      <c r="BM201" s="154" t="s">
        <v>1563</v>
      </c>
    </row>
    <row r="202" spans="2:65" s="11" customFormat="1" ht="26" customHeight="1">
      <c r="B202" s="130"/>
      <c r="D202" s="131" t="s">
        <v>73</v>
      </c>
      <c r="E202" s="132" t="s">
        <v>203</v>
      </c>
      <c r="F202" s="132" t="s">
        <v>204</v>
      </c>
      <c r="I202" s="133"/>
      <c r="J202" s="134">
        <f>BK202</f>
        <v>0</v>
      </c>
      <c r="L202" s="130"/>
      <c r="M202" s="135"/>
      <c r="P202" s="136">
        <f>P203</f>
        <v>0</v>
      </c>
      <c r="R202" s="136">
        <f>R203</f>
        <v>0</v>
      </c>
      <c r="T202" s="137">
        <f>T203</f>
        <v>0</v>
      </c>
      <c r="AR202" s="131" t="s">
        <v>149</v>
      </c>
      <c r="AT202" s="138" t="s">
        <v>73</v>
      </c>
      <c r="AU202" s="138" t="s">
        <v>74</v>
      </c>
      <c r="AY202" s="131" t="s">
        <v>143</v>
      </c>
      <c r="BK202" s="139">
        <f>BK203</f>
        <v>0</v>
      </c>
    </row>
    <row r="203" spans="2:65" s="1" customFormat="1" ht="37.75" customHeight="1">
      <c r="B203" s="31"/>
      <c r="C203" s="142" t="s">
        <v>459</v>
      </c>
      <c r="D203" s="142" t="s">
        <v>145</v>
      </c>
      <c r="E203" s="143" t="s">
        <v>1564</v>
      </c>
      <c r="F203" s="144" t="s">
        <v>1565</v>
      </c>
      <c r="G203" s="145" t="s">
        <v>208</v>
      </c>
      <c r="H203" s="146">
        <v>25</v>
      </c>
      <c r="I203" s="147"/>
      <c r="J203" s="148">
        <f>ROUND(I203*H203,2)</f>
        <v>0</v>
      </c>
      <c r="K203" s="149"/>
      <c r="L203" s="31"/>
      <c r="M203" s="150" t="s">
        <v>1</v>
      </c>
      <c r="N203" s="151" t="s">
        <v>40</v>
      </c>
      <c r="P203" s="152">
        <f>O203*H203</f>
        <v>0</v>
      </c>
      <c r="Q203" s="152">
        <v>0</v>
      </c>
      <c r="R203" s="152">
        <f>Q203*H203</f>
        <v>0</v>
      </c>
      <c r="S203" s="152">
        <v>0</v>
      </c>
      <c r="T203" s="153">
        <f>S203*H203</f>
        <v>0</v>
      </c>
      <c r="AR203" s="154" t="s">
        <v>209</v>
      </c>
      <c r="AT203" s="154" t="s">
        <v>145</v>
      </c>
      <c r="AU203" s="154" t="s">
        <v>81</v>
      </c>
      <c r="AY203" s="16" t="s">
        <v>143</v>
      </c>
      <c r="BE203" s="155">
        <f>IF(N203="základná",J203,0)</f>
        <v>0</v>
      </c>
      <c r="BF203" s="155">
        <f>IF(N203="znížená",J203,0)</f>
        <v>0</v>
      </c>
      <c r="BG203" s="155">
        <f>IF(N203="zákl. prenesená",J203,0)</f>
        <v>0</v>
      </c>
      <c r="BH203" s="155">
        <f>IF(N203="zníž. prenesená",J203,0)</f>
        <v>0</v>
      </c>
      <c r="BI203" s="155">
        <f>IF(N203="nulová",J203,0)</f>
        <v>0</v>
      </c>
      <c r="BJ203" s="16" t="s">
        <v>87</v>
      </c>
      <c r="BK203" s="155">
        <f>ROUND(I203*H203,2)</f>
        <v>0</v>
      </c>
      <c r="BL203" s="16" t="s">
        <v>209</v>
      </c>
      <c r="BM203" s="154" t="s">
        <v>1566</v>
      </c>
    </row>
    <row r="204" spans="2:65" s="11" customFormat="1" ht="26" customHeight="1">
      <c r="B204" s="130"/>
      <c r="D204" s="131" t="s">
        <v>73</v>
      </c>
      <c r="E204" s="132" t="s">
        <v>1567</v>
      </c>
      <c r="F204" s="132" t="s">
        <v>1568</v>
      </c>
      <c r="I204" s="133"/>
      <c r="J204" s="134">
        <f>BK204</f>
        <v>0</v>
      </c>
      <c r="L204" s="130"/>
      <c r="M204" s="135"/>
      <c r="P204" s="136">
        <f>P205</f>
        <v>0</v>
      </c>
      <c r="R204" s="136">
        <f>R205</f>
        <v>0</v>
      </c>
      <c r="T204" s="137">
        <f>T205</f>
        <v>0</v>
      </c>
      <c r="AR204" s="131" t="s">
        <v>149</v>
      </c>
      <c r="AT204" s="138" t="s">
        <v>73</v>
      </c>
      <c r="AU204" s="138" t="s">
        <v>74</v>
      </c>
      <c r="AY204" s="131" t="s">
        <v>143</v>
      </c>
      <c r="BK204" s="139">
        <f>BK205</f>
        <v>0</v>
      </c>
    </row>
    <row r="205" spans="2:65" s="1" customFormat="1" ht="16.5" customHeight="1">
      <c r="B205" s="31"/>
      <c r="C205" s="142" t="s">
        <v>464</v>
      </c>
      <c r="D205" s="142" t="s">
        <v>145</v>
      </c>
      <c r="E205" s="143" t="s">
        <v>1569</v>
      </c>
      <c r="F205" s="144" t="s">
        <v>1570</v>
      </c>
      <c r="G205" s="145" t="s">
        <v>216</v>
      </c>
      <c r="H205" s="177"/>
      <c r="I205" s="147"/>
      <c r="J205" s="148">
        <f>ROUND(I205*H205,2)</f>
        <v>0</v>
      </c>
      <c r="K205" s="149"/>
      <c r="L205" s="31"/>
      <c r="M205" s="150" t="s">
        <v>1</v>
      </c>
      <c r="N205" s="151" t="s">
        <v>40</v>
      </c>
      <c r="P205" s="152">
        <f>O205*H205</f>
        <v>0</v>
      </c>
      <c r="Q205" s="152">
        <v>0</v>
      </c>
      <c r="R205" s="152">
        <f>Q205*H205</f>
        <v>0</v>
      </c>
      <c r="S205" s="152">
        <v>0</v>
      </c>
      <c r="T205" s="153">
        <f>S205*H205</f>
        <v>0</v>
      </c>
      <c r="AR205" s="154" t="s">
        <v>1571</v>
      </c>
      <c r="AT205" s="154" t="s">
        <v>145</v>
      </c>
      <c r="AU205" s="154" t="s">
        <v>81</v>
      </c>
      <c r="AY205" s="16" t="s">
        <v>143</v>
      </c>
      <c r="BE205" s="155">
        <f>IF(N205="základná",J205,0)</f>
        <v>0</v>
      </c>
      <c r="BF205" s="155">
        <f>IF(N205="znížená",J205,0)</f>
        <v>0</v>
      </c>
      <c r="BG205" s="155">
        <f>IF(N205="zákl. prenesená",J205,0)</f>
        <v>0</v>
      </c>
      <c r="BH205" s="155">
        <f>IF(N205="zníž. prenesená",J205,0)</f>
        <v>0</v>
      </c>
      <c r="BI205" s="155">
        <f>IF(N205="nulová",J205,0)</f>
        <v>0</v>
      </c>
      <c r="BJ205" s="16" t="s">
        <v>87</v>
      </c>
      <c r="BK205" s="155">
        <f>ROUND(I205*H205,2)</f>
        <v>0</v>
      </c>
      <c r="BL205" s="16" t="s">
        <v>1571</v>
      </c>
      <c r="BM205" s="154" t="s">
        <v>1572</v>
      </c>
    </row>
    <row r="206" spans="2:65" s="11" customFormat="1" ht="26" customHeight="1">
      <c r="B206" s="130"/>
      <c r="D206" s="131" t="s">
        <v>73</v>
      </c>
      <c r="E206" s="132" t="s">
        <v>211</v>
      </c>
      <c r="F206" s="132" t="s">
        <v>212</v>
      </c>
      <c r="I206" s="133"/>
      <c r="J206" s="134">
        <f>BK206</f>
        <v>0</v>
      </c>
      <c r="L206" s="130"/>
      <c r="M206" s="135"/>
      <c r="P206" s="136">
        <f>P207</f>
        <v>0</v>
      </c>
      <c r="R206" s="136">
        <f>R207</f>
        <v>0</v>
      </c>
      <c r="T206" s="137">
        <f>T207</f>
        <v>0</v>
      </c>
      <c r="AR206" s="131" t="s">
        <v>163</v>
      </c>
      <c r="AT206" s="138" t="s">
        <v>73</v>
      </c>
      <c r="AU206" s="138" t="s">
        <v>74</v>
      </c>
      <c r="AY206" s="131" t="s">
        <v>143</v>
      </c>
      <c r="BK206" s="139">
        <f>BK207</f>
        <v>0</v>
      </c>
    </row>
    <row r="207" spans="2:65" s="1" customFormat="1" ht="24.25" customHeight="1">
      <c r="B207" s="31"/>
      <c r="C207" s="142" t="s">
        <v>468</v>
      </c>
      <c r="D207" s="142" t="s">
        <v>145</v>
      </c>
      <c r="E207" s="143" t="s">
        <v>1573</v>
      </c>
      <c r="F207" s="144" t="s">
        <v>1574</v>
      </c>
      <c r="G207" s="145" t="s">
        <v>216</v>
      </c>
      <c r="H207" s="177"/>
      <c r="I207" s="147"/>
      <c r="J207" s="148">
        <f>ROUND(I207*H207,2)</f>
        <v>0</v>
      </c>
      <c r="K207" s="149"/>
      <c r="L207" s="31"/>
      <c r="M207" s="178" t="s">
        <v>1</v>
      </c>
      <c r="N207" s="179" t="s">
        <v>40</v>
      </c>
      <c r="O207" s="180"/>
      <c r="P207" s="181">
        <f>O207*H207</f>
        <v>0</v>
      </c>
      <c r="Q207" s="181">
        <v>0</v>
      </c>
      <c r="R207" s="181">
        <f>Q207*H207</f>
        <v>0</v>
      </c>
      <c r="S207" s="181">
        <v>0</v>
      </c>
      <c r="T207" s="182">
        <f>S207*H207</f>
        <v>0</v>
      </c>
      <c r="AR207" s="154" t="s">
        <v>217</v>
      </c>
      <c r="AT207" s="154" t="s">
        <v>145</v>
      </c>
      <c r="AU207" s="154" t="s">
        <v>81</v>
      </c>
      <c r="AY207" s="16" t="s">
        <v>143</v>
      </c>
      <c r="BE207" s="155">
        <f>IF(N207="základná",J207,0)</f>
        <v>0</v>
      </c>
      <c r="BF207" s="155">
        <f>IF(N207="znížená",J207,0)</f>
        <v>0</v>
      </c>
      <c r="BG207" s="155">
        <f>IF(N207="zákl. prenesená",J207,0)</f>
        <v>0</v>
      </c>
      <c r="BH207" s="155">
        <f>IF(N207="zníž. prenesená",J207,0)</f>
        <v>0</v>
      </c>
      <c r="BI207" s="155">
        <f>IF(N207="nulová",J207,0)</f>
        <v>0</v>
      </c>
      <c r="BJ207" s="16" t="s">
        <v>87</v>
      </c>
      <c r="BK207" s="155">
        <f>ROUND(I207*H207,2)</f>
        <v>0</v>
      </c>
      <c r="BL207" s="16" t="s">
        <v>217</v>
      </c>
      <c r="BM207" s="154" t="s">
        <v>1575</v>
      </c>
    </row>
    <row r="208" spans="2:65" s="1" customFormat="1" ht="7" customHeight="1">
      <c r="B208" s="46"/>
      <c r="C208" s="47"/>
      <c r="D208" s="47"/>
      <c r="E208" s="47"/>
      <c r="F208" s="47"/>
      <c r="G208" s="47"/>
      <c r="H208" s="47"/>
      <c r="I208" s="47"/>
      <c r="J208" s="47"/>
      <c r="K208" s="47"/>
      <c r="L208" s="31"/>
    </row>
  </sheetData>
  <sheetProtection algorithmName="SHA-512" hashValue="adpczVNrpGPM8saEGayWnOfkaUPogIuTfW2ZxgtEA9ouJ4b4G8xs+FnZ8dqCSbdFKYnL8uML+4IvLegtdmJPFg==" saltValue="o7Gk15De08+Z5ruHhz/38HvWGxkesymKV9aFLvAmEbS5nVyh+HPmPAGyJfipN2VFEiS6x7qyS3S+bTp5ukKV2g==" spinCount="100000" sheet="1" objects="1" scenarios="1" formatColumns="0" formatRows="0" autoFilter="0"/>
  <autoFilter ref="C128:K207" xr:uid="{00000000-0009-0000-0000-000003000000}"/>
  <mergeCells count="12">
    <mergeCell ref="E121:H121"/>
    <mergeCell ref="L2:V2"/>
    <mergeCell ref="E85:H85"/>
    <mergeCell ref="E87:H87"/>
    <mergeCell ref="E89:H89"/>
    <mergeCell ref="E117:H117"/>
    <mergeCell ref="E119:H11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320"/>
  <sheetViews>
    <sheetView showGridLines="0" workbookViewId="0"/>
  </sheetViews>
  <sheetFormatPr baseColWidth="10" defaultRowHeight="11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0" width="22.25" customWidth="1"/>
    <col min="11" max="11" width="22.25" hidden="1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6" t="s">
        <v>97</v>
      </c>
    </row>
    <row r="3" spans="2:46" ht="7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74</v>
      </c>
    </row>
    <row r="4" spans="2:46" ht="25" customHeight="1">
      <c r="B4" s="19"/>
      <c r="D4" s="20" t="s">
        <v>114</v>
      </c>
      <c r="L4" s="19"/>
      <c r="M4" s="95" t="s">
        <v>9</v>
      </c>
      <c r="AT4" s="16" t="s">
        <v>4</v>
      </c>
    </row>
    <row r="5" spans="2:46" ht="7" customHeight="1">
      <c r="B5" s="19"/>
      <c r="L5" s="19"/>
    </row>
    <row r="6" spans="2:46" ht="12" customHeight="1">
      <c r="B6" s="19"/>
      <c r="D6" s="26" t="s">
        <v>15</v>
      </c>
      <c r="L6" s="19"/>
    </row>
    <row r="7" spans="2:46" ht="16.5" customHeight="1">
      <c r="B7" s="19"/>
      <c r="E7" s="244" t="str">
        <f>'Rekapitulácia stavby'!K6</f>
        <v>Prestavba RD a HB na multifunkčný objekt s ubytovacou jednotkou</v>
      </c>
      <c r="F7" s="245"/>
      <c r="G7" s="245"/>
      <c r="H7" s="245"/>
      <c r="L7" s="19"/>
    </row>
    <row r="8" spans="2:46" ht="12" customHeight="1">
      <c r="B8" s="19"/>
      <c r="D8" s="26" t="s">
        <v>115</v>
      </c>
      <c r="L8" s="19"/>
    </row>
    <row r="9" spans="2:46" s="1" customFormat="1" ht="16.5" customHeight="1">
      <c r="B9" s="31"/>
      <c r="E9" s="244" t="s">
        <v>116</v>
      </c>
      <c r="F9" s="243"/>
      <c r="G9" s="243"/>
      <c r="H9" s="243"/>
      <c r="L9" s="31"/>
    </row>
    <row r="10" spans="2:46" s="1" customFormat="1" ht="12" customHeight="1">
      <c r="B10" s="31"/>
      <c r="D10" s="26" t="s">
        <v>117</v>
      </c>
      <c r="L10" s="31"/>
    </row>
    <row r="11" spans="2:46" s="1" customFormat="1" ht="16.5" customHeight="1">
      <c r="B11" s="31"/>
      <c r="E11" s="238" t="s">
        <v>1576</v>
      </c>
      <c r="F11" s="243"/>
      <c r="G11" s="243"/>
      <c r="H11" s="243"/>
      <c r="L11" s="31"/>
    </row>
    <row r="12" spans="2:46" s="1" customFormat="1">
      <c r="B12" s="31"/>
      <c r="L12" s="31"/>
    </row>
    <row r="13" spans="2:46" s="1" customFormat="1" ht="12" customHeight="1">
      <c r="B13" s="31"/>
      <c r="D13" s="26" t="s">
        <v>17</v>
      </c>
      <c r="F13" s="24" t="s">
        <v>1</v>
      </c>
      <c r="I13" s="26" t="s">
        <v>18</v>
      </c>
      <c r="J13" s="24" t="s">
        <v>1</v>
      </c>
      <c r="L13" s="31"/>
    </row>
    <row r="14" spans="2:46" s="1" customFormat="1" ht="12" customHeight="1">
      <c r="B14" s="31"/>
      <c r="D14" s="26" t="s">
        <v>19</v>
      </c>
      <c r="F14" s="24" t="s">
        <v>20</v>
      </c>
      <c r="I14" s="26" t="s">
        <v>21</v>
      </c>
      <c r="J14" s="54">
        <f>'Rekapitulácia stavby'!AN8</f>
        <v>46064</v>
      </c>
      <c r="L14" s="31"/>
    </row>
    <row r="15" spans="2:46" s="1" customFormat="1" ht="10.75" customHeight="1">
      <c r="B15" s="31"/>
      <c r="L15" s="31"/>
    </row>
    <row r="16" spans="2:46" s="1" customFormat="1" ht="12" customHeight="1">
      <c r="B16" s="31"/>
      <c r="D16" s="26" t="s">
        <v>22</v>
      </c>
      <c r="I16" s="26" t="s">
        <v>23</v>
      </c>
      <c r="J16" s="24" t="s">
        <v>1</v>
      </c>
      <c r="L16" s="31"/>
    </row>
    <row r="17" spans="2:12" s="1" customFormat="1" ht="18" customHeight="1">
      <c r="B17" s="31"/>
      <c r="E17" s="24" t="s">
        <v>24</v>
      </c>
      <c r="I17" s="26" t="s">
        <v>25</v>
      </c>
      <c r="J17" s="24" t="s">
        <v>1</v>
      </c>
      <c r="L17" s="31"/>
    </row>
    <row r="18" spans="2:12" s="1" customFormat="1" ht="7" customHeight="1">
      <c r="B18" s="31"/>
      <c r="L18" s="31"/>
    </row>
    <row r="19" spans="2:12" s="1" customFormat="1" ht="12" customHeight="1">
      <c r="B19" s="31"/>
      <c r="D19" s="26" t="s">
        <v>26</v>
      </c>
      <c r="I19" s="26" t="s">
        <v>23</v>
      </c>
      <c r="J19" s="27" t="str">
        <f>'Rekapitulácia stavby'!AN13</f>
        <v>Vyplň údaj</v>
      </c>
      <c r="L19" s="31"/>
    </row>
    <row r="20" spans="2:12" s="1" customFormat="1" ht="18" customHeight="1">
      <c r="B20" s="31"/>
      <c r="E20" s="246" t="str">
        <f>'Rekapitulácia stavby'!E14</f>
        <v>Vyplň údaj</v>
      </c>
      <c r="F20" s="229"/>
      <c r="G20" s="229"/>
      <c r="H20" s="229"/>
      <c r="I20" s="26" t="s">
        <v>25</v>
      </c>
      <c r="J20" s="27" t="str">
        <f>'Rekapitulácia stavby'!AN14</f>
        <v>Vyplň údaj</v>
      </c>
      <c r="L20" s="31"/>
    </row>
    <row r="21" spans="2:12" s="1" customFormat="1" ht="7" customHeight="1">
      <c r="B21" s="31"/>
      <c r="L21" s="31"/>
    </row>
    <row r="22" spans="2:12" s="1" customFormat="1" ht="12" customHeight="1">
      <c r="B22" s="31"/>
      <c r="D22" s="26" t="s">
        <v>28</v>
      </c>
      <c r="I22" s="26" t="s">
        <v>23</v>
      </c>
      <c r="J22" s="24" t="s">
        <v>1</v>
      </c>
      <c r="L22" s="31"/>
    </row>
    <row r="23" spans="2:12" s="1" customFormat="1" ht="18" customHeight="1">
      <c r="B23" s="31"/>
      <c r="E23" s="24" t="s">
        <v>29</v>
      </c>
      <c r="I23" s="26" t="s">
        <v>25</v>
      </c>
      <c r="J23" s="24" t="s">
        <v>1</v>
      </c>
      <c r="L23" s="31"/>
    </row>
    <row r="24" spans="2:12" s="1" customFormat="1" ht="7" customHeight="1">
      <c r="B24" s="31"/>
      <c r="L24" s="31"/>
    </row>
    <row r="25" spans="2:12" s="1" customFormat="1" ht="12" customHeight="1">
      <c r="B25" s="31"/>
      <c r="D25" s="26" t="s">
        <v>31</v>
      </c>
      <c r="I25" s="26" t="s">
        <v>23</v>
      </c>
      <c r="J25" s="24" t="s">
        <v>1</v>
      </c>
      <c r="L25" s="31"/>
    </row>
    <row r="26" spans="2:12" s="1" customFormat="1" ht="18" customHeight="1">
      <c r="B26" s="31"/>
      <c r="E26" s="24" t="s">
        <v>32</v>
      </c>
      <c r="I26" s="26" t="s">
        <v>25</v>
      </c>
      <c r="J26" s="24" t="s">
        <v>1</v>
      </c>
      <c r="L26" s="31"/>
    </row>
    <row r="27" spans="2:12" s="1" customFormat="1" ht="7" customHeight="1">
      <c r="B27" s="31"/>
      <c r="L27" s="31"/>
    </row>
    <row r="28" spans="2:12" s="1" customFormat="1" ht="12" customHeight="1">
      <c r="B28" s="31"/>
      <c r="D28" s="26" t="s">
        <v>33</v>
      </c>
      <c r="L28" s="31"/>
    </row>
    <row r="29" spans="2:12" s="7" customFormat="1" ht="16.5" customHeight="1">
      <c r="B29" s="96"/>
      <c r="E29" s="233" t="s">
        <v>1</v>
      </c>
      <c r="F29" s="233"/>
      <c r="G29" s="233"/>
      <c r="H29" s="233"/>
      <c r="L29" s="96"/>
    </row>
    <row r="30" spans="2:12" s="1" customFormat="1" ht="7" customHeight="1">
      <c r="B30" s="31"/>
      <c r="L30" s="31"/>
    </row>
    <row r="31" spans="2:12" s="1" customFormat="1" ht="7" customHeight="1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25.5" customHeight="1">
      <c r="B32" s="31"/>
      <c r="D32" s="97" t="s">
        <v>34</v>
      </c>
      <c r="J32" s="68">
        <f>ROUND(J132, 2)</f>
        <v>0</v>
      </c>
      <c r="L32" s="31"/>
    </row>
    <row r="33" spans="2:12" s="1" customFormat="1" ht="7" customHeight="1">
      <c r="B33" s="31"/>
      <c r="D33" s="55"/>
      <c r="E33" s="55"/>
      <c r="F33" s="55"/>
      <c r="G33" s="55"/>
      <c r="H33" s="55"/>
      <c r="I33" s="55"/>
      <c r="J33" s="55"/>
      <c r="K33" s="55"/>
      <c r="L33" s="31"/>
    </row>
    <row r="34" spans="2:12" s="1" customFormat="1" ht="14.5" customHeight="1">
      <c r="B34" s="31"/>
      <c r="F34" s="34" t="s">
        <v>36</v>
      </c>
      <c r="I34" s="34" t="s">
        <v>35</v>
      </c>
      <c r="J34" s="34" t="s">
        <v>37</v>
      </c>
      <c r="L34" s="31"/>
    </row>
    <row r="35" spans="2:12" s="1" customFormat="1" ht="14.5" customHeight="1">
      <c r="B35" s="31"/>
      <c r="D35" s="57" t="s">
        <v>38</v>
      </c>
      <c r="E35" s="36" t="s">
        <v>39</v>
      </c>
      <c r="F35" s="98">
        <f>ROUND((SUM(BE132:BE319)),  2)</f>
        <v>0</v>
      </c>
      <c r="G35" s="99"/>
      <c r="H35" s="99"/>
      <c r="I35" s="100">
        <v>0.23</v>
      </c>
      <c r="J35" s="98">
        <f>ROUND(((SUM(BE132:BE319))*I35),  2)</f>
        <v>0</v>
      </c>
      <c r="L35" s="31"/>
    </row>
    <row r="36" spans="2:12" s="1" customFormat="1" ht="14.5" customHeight="1">
      <c r="B36" s="31"/>
      <c r="E36" s="36" t="s">
        <v>40</v>
      </c>
      <c r="F36" s="98">
        <f>ROUND((SUM(BF132:BF319)),  2)</f>
        <v>0</v>
      </c>
      <c r="G36" s="99"/>
      <c r="H36" s="99"/>
      <c r="I36" s="100">
        <v>0.23</v>
      </c>
      <c r="J36" s="98">
        <f>ROUND(((SUM(BF132:BF319))*I36),  2)</f>
        <v>0</v>
      </c>
      <c r="L36" s="31"/>
    </row>
    <row r="37" spans="2:12" s="1" customFormat="1" ht="14.5" hidden="1" customHeight="1">
      <c r="B37" s="31"/>
      <c r="E37" s="26" t="s">
        <v>41</v>
      </c>
      <c r="F37" s="88">
        <f>ROUND((SUM(BG132:BG319)),  2)</f>
        <v>0</v>
      </c>
      <c r="I37" s="101">
        <v>0.23</v>
      </c>
      <c r="J37" s="88">
        <f>0</f>
        <v>0</v>
      </c>
      <c r="L37" s="31"/>
    </row>
    <row r="38" spans="2:12" s="1" customFormat="1" ht="14.5" hidden="1" customHeight="1">
      <c r="B38" s="31"/>
      <c r="E38" s="26" t="s">
        <v>42</v>
      </c>
      <c r="F38" s="88">
        <f>ROUND((SUM(BH132:BH319)),  2)</f>
        <v>0</v>
      </c>
      <c r="I38" s="101">
        <v>0.23</v>
      </c>
      <c r="J38" s="88">
        <f>0</f>
        <v>0</v>
      </c>
      <c r="L38" s="31"/>
    </row>
    <row r="39" spans="2:12" s="1" customFormat="1" ht="14.5" hidden="1" customHeight="1">
      <c r="B39" s="31"/>
      <c r="E39" s="36" t="s">
        <v>43</v>
      </c>
      <c r="F39" s="98">
        <f>ROUND((SUM(BI132:BI319)),  2)</f>
        <v>0</v>
      </c>
      <c r="G39" s="99"/>
      <c r="H39" s="99"/>
      <c r="I39" s="100">
        <v>0</v>
      </c>
      <c r="J39" s="98">
        <f>0</f>
        <v>0</v>
      </c>
      <c r="L39" s="31"/>
    </row>
    <row r="40" spans="2:12" s="1" customFormat="1" ht="7" customHeight="1">
      <c r="B40" s="31"/>
      <c r="L40" s="31"/>
    </row>
    <row r="41" spans="2:12" s="1" customFormat="1" ht="25.5" customHeight="1">
      <c r="B41" s="31"/>
      <c r="C41" s="102"/>
      <c r="D41" s="103" t="s">
        <v>44</v>
      </c>
      <c r="E41" s="59"/>
      <c r="F41" s="59"/>
      <c r="G41" s="104" t="s">
        <v>45</v>
      </c>
      <c r="H41" s="105" t="s">
        <v>46</v>
      </c>
      <c r="I41" s="59"/>
      <c r="J41" s="106">
        <f>SUM(J32:J39)</f>
        <v>0</v>
      </c>
      <c r="K41" s="107"/>
      <c r="L41" s="31"/>
    </row>
    <row r="42" spans="2:12" s="1" customFormat="1" ht="14.5" customHeight="1">
      <c r="B42" s="31"/>
      <c r="L42" s="31"/>
    </row>
    <row r="43" spans="2:12" ht="14.5" customHeight="1">
      <c r="B43" s="19"/>
      <c r="L43" s="19"/>
    </row>
    <row r="44" spans="2:12" ht="14.5" customHeight="1">
      <c r="B44" s="19"/>
      <c r="L44" s="19"/>
    </row>
    <row r="45" spans="2:12" ht="14.5" customHeight="1">
      <c r="B45" s="19"/>
      <c r="L45" s="19"/>
    </row>
    <row r="46" spans="2:12" ht="14.5" customHeight="1">
      <c r="B46" s="19"/>
      <c r="L46" s="19"/>
    </row>
    <row r="47" spans="2:12" ht="14.5" customHeight="1">
      <c r="B47" s="19"/>
      <c r="L47" s="19"/>
    </row>
    <row r="48" spans="2:12" ht="14.5" customHeight="1">
      <c r="B48" s="19"/>
      <c r="L48" s="19"/>
    </row>
    <row r="49" spans="2:12" ht="14.5" customHeight="1">
      <c r="B49" s="19"/>
      <c r="L49" s="19"/>
    </row>
    <row r="50" spans="2:12" s="1" customFormat="1" ht="14.5" customHeight="1">
      <c r="B50" s="31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3">
      <c r="B61" s="31"/>
      <c r="D61" s="45" t="s">
        <v>49</v>
      </c>
      <c r="E61" s="33"/>
      <c r="F61" s="108" t="s">
        <v>50</v>
      </c>
      <c r="G61" s="45" t="s">
        <v>49</v>
      </c>
      <c r="H61" s="33"/>
      <c r="I61" s="33"/>
      <c r="J61" s="109" t="s">
        <v>50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3">
      <c r="B65" s="31"/>
      <c r="D65" s="43" t="s">
        <v>51</v>
      </c>
      <c r="E65" s="44"/>
      <c r="F65" s="44"/>
      <c r="G65" s="43" t="s">
        <v>52</v>
      </c>
      <c r="H65" s="44"/>
      <c r="I65" s="44"/>
      <c r="J65" s="44"/>
      <c r="K65" s="44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3">
      <c r="B76" s="31"/>
      <c r="D76" s="45" t="s">
        <v>49</v>
      </c>
      <c r="E76" s="33"/>
      <c r="F76" s="108" t="s">
        <v>50</v>
      </c>
      <c r="G76" s="45" t="s">
        <v>49</v>
      </c>
      <c r="H76" s="33"/>
      <c r="I76" s="33"/>
      <c r="J76" s="109" t="s">
        <v>50</v>
      </c>
      <c r="K76" s="33"/>
      <c r="L76" s="31"/>
    </row>
    <row r="77" spans="2:12" s="1" customFormat="1" ht="14.5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12" s="1" customFormat="1" ht="7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12" s="1" customFormat="1" ht="25" customHeight="1">
      <c r="B82" s="31"/>
      <c r="C82" s="20" t="s">
        <v>119</v>
      </c>
      <c r="L82" s="31"/>
    </row>
    <row r="83" spans="2:12" s="1" customFormat="1" ht="7" customHeight="1">
      <c r="B83" s="31"/>
      <c r="L83" s="31"/>
    </row>
    <row r="84" spans="2:12" s="1" customFormat="1" ht="12" customHeight="1">
      <c r="B84" s="31"/>
      <c r="C84" s="26" t="s">
        <v>15</v>
      </c>
      <c r="L84" s="31"/>
    </row>
    <row r="85" spans="2:12" s="1" customFormat="1" ht="16.5" customHeight="1">
      <c r="B85" s="31"/>
      <c r="E85" s="244" t="str">
        <f>E7</f>
        <v>Prestavba RD a HB na multifunkčný objekt s ubytovacou jednotkou</v>
      </c>
      <c r="F85" s="245"/>
      <c r="G85" s="245"/>
      <c r="H85" s="245"/>
      <c r="L85" s="31"/>
    </row>
    <row r="86" spans="2:12" ht="12" customHeight="1">
      <c r="B86" s="19"/>
      <c r="C86" s="26" t="s">
        <v>115</v>
      </c>
      <c r="L86" s="19"/>
    </row>
    <row r="87" spans="2:12" s="1" customFormat="1" ht="16.5" customHeight="1">
      <c r="B87" s="31"/>
      <c r="E87" s="244" t="s">
        <v>116</v>
      </c>
      <c r="F87" s="243"/>
      <c r="G87" s="243"/>
      <c r="H87" s="243"/>
      <c r="L87" s="31"/>
    </row>
    <row r="88" spans="2:12" s="1" customFormat="1" ht="12" customHeight="1">
      <c r="B88" s="31"/>
      <c r="C88" s="26" t="s">
        <v>117</v>
      </c>
      <c r="L88" s="31"/>
    </row>
    <row r="89" spans="2:12" s="1" customFormat="1" ht="16.5" customHeight="1">
      <c r="B89" s="31"/>
      <c r="E89" s="238" t="str">
        <f>E11</f>
        <v>04 - Zdravotechnika + prípojky</v>
      </c>
      <c r="F89" s="243"/>
      <c r="G89" s="243"/>
      <c r="H89" s="243"/>
      <c r="L89" s="31"/>
    </row>
    <row r="90" spans="2:12" s="1" customFormat="1" ht="7" customHeight="1">
      <c r="B90" s="31"/>
      <c r="L90" s="31"/>
    </row>
    <row r="91" spans="2:12" s="1" customFormat="1" ht="12" customHeight="1">
      <c r="B91" s="31"/>
      <c r="C91" s="26" t="s">
        <v>19</v>
      </c>
      <c r="F91" s="24" t="str">
        <f>F14</f>
        <v>Matúškovo</v>
      </c>
      <c r="I91" s="26" t="s">
        <v>21</v>
      </c>
      <c r="J91" s="54">
        <f>IF(J14="","",J14)</f>
        <v>46064</v>
      </c>
      <c r="L91" s="31"/>
    </row>
    <row r="92" spans="2:12" s="1" customFormat="1" ht="7" customHeight="1">
      <c r="B92" s="31"/>
      <c r="L92" s="31"/>
    </row>
    <row r="93" spans="2:12" s="1" customFormat="1" ht="15.25" customHeight="1">
      <c r="B93" s="31"/>
      <c r="C93" s="26" t="s">
        <v>22</v>
      </c>
      <c r="F93" s="24" t="str">
        <f>E17</f>
        <v>KO Box Club Galanta, Stavbárska 1044/1, Galanta</v>
      </c>
      <c r="I93" s="26" t="s">
        <v>28</v>
      </c>
      <c r="J93" s="29" t="str">
        <f>E23</f>
        <v>HR-PROJECT s.r.o.</v>
      </c>
      <c r="L93" s="31"/>
    </row>
    <row r="94" spans="2:12" s="1" customFormat="1" ht="15.25" customHeight="1">
      <c r="B94" s="31"/>
      <c r="C94" s="26" t="s">
        <v>26</v>
      </c>
      <c r="F94" s="24" t="str">
        <f>IF(E20="","",E20)</f>
        <v>Vyplň údaj</v>
      </c>
      <c r="I94" s="26" t="s">
        <v>31</v>
      </c>
      <c r="J94" s="29" t="str">
        <f>E26</f>
        <v>Vladimír Pilnik</v>
      </c>
      <c r="L94" s="31"/>
    </row>
    <row r="95" spans="2:12" s="1" customFormat="1" ht="10.25" customHeight="1">
      <c r="B95" s="31"/>
      <c r="L95" s="31"/>
    </row>
    <row r="96" spans="2:12" s="1" customFormat="1" ht="29.25" customHeight="1">
      <c r="B96" s="31"/>
      <c r="C96" s="110" t="s">
        <v>120</v>
      </c>
      <c r="D96" s="102"/>
      <c r="E96" s="102"/>
      <c r="F96" s="102"/>
      <c r="G96" s="102"/>
      <c r="H96" s="102"/>
      <c r="I96" s="102"/>
      <c r="J96" s="111" t="s">
        <v>121</v>
      </c>
      <c r="K96" s="102"/>
      <c r="L96" s="31"/>
    </row>
    <row r="97" spans="2:47" s="1" customFormat="1" ht="10.25" customHeight="1">
      <c r="B97" s="31"/>
      <c r="L97" s="31"/>
    </row>
    <row r="98" spans="2:47" s="1" customFormat="1" ht="22.75" customHeight="1">
      <c r="B98" s="31"/>
      <c r="C98" s="112" t="s">
        <v>122</v>
      </c>
      <c r="J98" s="68">
        <f>J132</f>
        <v>0</v>
      </c>
      <c r="L98" s="31"/>
      <c r="AU98" s="16" t="s">
        <v>123</v>
      </c>
    </row>
    <row r="99" spans="2:47" s="8" customFormat="1" ht="25" customHeight="1">
      <c r="B99" s="113"/>
      <c r="D99" s="114" t="s">
        <v>124</v>
      </c>
      <c r="E99" s="115"/>
      <c r="F99" s="115"/>
      <c r="G99" s="115"/>
      <c r="H99" s="115"/>
      <c r="I99" s="115"/>
      <c r="J99" s="116">
        <f>J133</f>
        <v>0</v>
      </c>
      <c r="L99" s="113"/>
    </row>
    <row r="100" spans="2:47" s="9" customFormat="1" ht="20" customHeight="1">
      <c r="B100" s="117"/>
      <c r="D100" s="118" t="s">
        <v>125</v>
      </c>
      <c r="E100" s="119"/>
      <c r="F100" s="119"/>
      <c r="G100" s="119"/>
      <c r="H100" s="119"/>
      <c r="I100" s="119"/>
      <c r="J100" s="120">
        <f>J134</f>
        <v>0</v>
      </c>
      <c r="L100" s="117"/>
    </row>
    <row r="101" spans="2:47" s="9" customFormat="1" ht="20" customHeight="1">
      <c r="B101" s="117"/>
      <c r="D101" s="118" t="s">
        <v>222</v>
      </c>
      <c r="E101" s="119"/>
      <c r="F101" s="119"/>
      <c r="G101" s="119"/>
      <c r="H101" s="119"/>
      <c r="I101" s="119"/>
      <c r="J101" s="120">
        <f>J181</f>
        <v>0</v>
      </c>
      <c r="L101" s="117"/>
    </row>
    <row r="102" spans="2:47" s="9" customFormat="1" ht="20" customHeight="1">
      <c r="B102" s="117"/>
      <c r="D102" s="118" t="s">
        <v>1577</v>
      </c>
      <c r="E102" s="119"/>
      <c r="F102" s="119"/>
      <c r="G102" s="119"/>
      <c r="H102" s="119"/>
      <c r="I102" s="119"/>
      <c r="J102" s="120">
        <f>J200</f>
        <v>0</v>
      </c>
      <c r="L102" s="117"/>
    </row>
    <row r="103" spans="2:47" s="9" customFormat="1" ht="20" customHeight="1">
      <c r="B103" s="117"/>
      <c r="D103" s="118" t="s">
        <v>225</v>
      </c>
      <c r="E103" s="119"/>
      <c r="F103" s="119"/>
      <c r="G103" s="119"/>
      <c r="H103" s="119"/>
      <c r="I103" s="119"/>
      <c r="J103" s="120">
        <f>J228</f>
        <v>0</v>
      </c>
      <c r="L103" s="117"/>
    </row>
    <row r="104" spans="2:47" s="8" customFormat="1" ht="25" customHeight="1">
      <c r="B104" s="113"/>
      <c r="D104" s="114" t="s">
        <v>226</v>
      </c>
      <c r="E104" s="115"/>
      <c r="F104" s="115"/>
      <c r="G104" s="115"/>
      <c r="H104" s="115"/>
      <c r="I104" s="115"/>
      <c r="J104" s="116">
        <f>J230</f>
        <v>0</v>
      </c>
      <c r="L104" s="113"/>
    </row>
    <row r="105" spans="2:47" s="9" customFormat="1" ht="20" customHeight="1">
      <c r="B105" s="117"/>
      <c r="D105" s="118" t="s">
        <v>1578</v>
      </c>
      <c r="E105" s="119"/>
      <c r="F105" s="119"/>
      <c r="G105" s="119"/>
      <c r="H105" s="119"/>
      <c r="I105" s="119"/>
      <c r="J105" s="120">
        <f>J231</f>
        <v>0</v>
      </c>
      <c r="L105" s="117"/>
    </row>
    <row r="106" spans="2:47" s="9" customFormat="1" ht="20" customHeight="1">
      <c r="B106" s="117"/>
      <c r="D106" s="118" t="s">
        <v>230</v>
      </c>
      <c r="E106" s="119"/>
      <c r="F106" s="119"/>
      <c r="G106" s="119"/>
      <c r="H106" s="119"/>
      <c r="I106" s="119"/>
      <c r="J106" s="120">
        <f>J264</f>
        <v>0</v>
      </c>
      <c r="L106" s="117"/>
    </row>
    <row r="107" spans="2:47" s="9" customFormat="1" ht="20" customHeight="1">
      <c r="B107" s="117"/>
      <c r="D107" s="118" t="s">
        <v>1579</v>
      </c>
      <c r="E107" s="119"/>
      <c r="F107" s="119"/>
      <c r="G107" s="119"/>
      <c r="H107" s="119"/>
      <c r="I107" s="119"/>
      <c r="J107" s="120">
        <f>J284</f>
        <v>0</v>
      </c>
      <c r="L107" s="117"/>
    </row>
    <row r="108" spans="2:47" s="8" customFormat="1" ht="25" customHeight="1">
      <c r="B108" s="113"/>
      <c r="D108" s="114" t="s">
        <v>127</v>
      </c>
      <c r="E108" s="115"/>
      <c r="F108" s="115"/>
      <c r="G108" s="115"/>
      <c r="H108" s="115"/>
      <c r="I108" s="115"/>
      <c r="J108" s="116">
        <f>J314</f>
        <v>0</v>
      </c>
      <c r="L108" s="113"/>
    </row>
    <row r="109" spans="2:47" s="8" customFormat="1" ht="25" customHeight="1">
      <c r="B109" s="113"/>
      <c r="D109" s="114" t="s">
        <v>1412</v>
      </c>
      <c r="E109" s="115"/>
      <c r="F109" s="115"/>
      <c r="G109" s="115"/>
      <c r="H109" s="115"/>
      <c r="I109" s="115"/>
      <c r="J109" s="116">
        <f>J316</f>
        <v>0</v>
      </c>
      <c r="L109" s="113"/>
    </row>
    <row r="110" spans="2:47" s="8" customFormat="1" ht="25" customHeight="1">
      <c r="B110" s="113"/>
      <c r="D110" s="114" t="s">
        <v>128</v>
      </c>
      <c r="E110" s="115"/>
      <c r="F110" s="115"/>
      <c r="G110" s="115"/>
      <c r="H110" s="115"/>
      <c r="I110" s="115"/>
      <c r="J110" s="116">
        <f>J318</f>
        <v>0</v>
      </c>
      <c r="L110" s="113"/>
    </row>
    <row r="111" spans="2:47" s="1" customFormat="1" ht="21.75" customHeight="1">
      <c r="B111" s="31"/>
      <c r="L111" s="31"/>
    </row>
    <row r="112" spans="2:47" s="1" customFormat="1" ht="7" customHeight="1">
      <c r="B112" s="46"/>
      <c r="C112" s="47"/>
      <c r="D112" s="47"/>
      <c r="E112" s="47"/>
      <c r="F112" s="47"/>
      <c r="G112" s="47"/>
      <c r="H112" s="47"/>
      <c r="I112" s="47"/>
      <c r="J112" s="47"/>
      <c r="K112" s="47"/>
      <c r="L112" s="31"/>
    </row>
    <row r="116" spans="2:12" s="1" customFormat="1" ht="7" customHeight="1">
      <c r="B116" s="48"/>
      <c r="C116" s="49"/>
      <c r="D116" s="49"/>
      <c r="E116" s="49"/>
      <c r="F116" s="49"/>
      <c r="G116" s="49"/>
      <c r="H116" s="49"/>
      <c r="I116" s="49"/>
      <c r="J116" s="49"/>
      <c r="K116" s="49"/>
      <c r="L116" s="31"/>
    </row>
    <row r="117" spans="2:12" s="1" customFormat="1" ht="25" customHeight="1">
      <c r="B117" s="31"/>
      <c r="C117" s="20" t="s">
        <v>129</v>
      </c>
      <c r="L117" s="31"/>
    </row>
    <row r="118" spans="2:12" s="1" customFormat="1" ht="7" customHeight="1">
      <c r="B118" s="31"/>
      <c r="L118" s="31"/>
    </row>
    <row r="119" spans="2:12" s="1" customFormat="1" ht="12" customHeight="1">
      <c r="B119" s="31"/>
      <c r="C119" s="26" t="s">
        <v>15</v>
      </c>
      <c r="L119" s="31"/>
    </row>
    <row r="120" spans="2:12" s="1" customFormat="1" ht="16.5" customHeight="1">
      <c r="B120" s="31"/>
      <c r="E120" s="244" t="str">
        <f>E7</f>
        <v>Prestavba RD a HB na multifunkčný objekt s ubytovacou jednotkou</v>
      </c>
      <c r="F120" s="245"/>
      <c r="G120" s="245"/>
      <c r="H120" s="245"/>
      <c r="L120" s="31"/>
    </row>
    <row r="121" spans="2:12" ht="12" customHeight="1">
      <c r="B121" s="19"/>
      <c r="C121" s="26" t="s">
        <v>115</v>
      </c>
      <c r="L121" s="19"/>
    </row>
    <row r="122" spans="2:12" s="1" customFormat="1" ht="16.5" customHeight="1">
      <c r="B122" s="31"/>
      <c r="E122" s="244" t="s">
        <v>116</v>
      </c>
      <c r="F122" s="243"/>
      <c r="G122" s="243"/>
      <c r="H122" s="243"/>
      <c r="L122" s="31"/>
    </row>
    <row r="123" spans="2:12" s="1" customFormat="1" ht="12" customHeight="1">
      <c r="B123" s="31"/>
      <c r="C123" s="26" t="s">
        <v>117</v>
      </c>
      <c r="L123" s="31"/>
    </row>
    <row r="124" spans="2:12" s="1" customFormat="1" ht="16.5" customHeight="1">
      <c r="B124" s="31"/>
      <c r="E124" s="238" t="str">
        <f>E11</f>
        <v>04 - Zdravotechnika + prípojky</v>
      </c>
      <c r="F124" s="243"/>
      <c r="G124" s="243"/>
      <c r="H124" s="243"/>
      <c r="L124" s="31"/>
    </row>
    <row r="125" spans="2:12" s="1" customFormat="1" ht="7" customHeight="1">
      <c r="B125" s="31"/>
      <c r="L125" s="31"/>
    </row>
    <row r="126" spans="2:12" s="1" customFormat="1" ht="12" customHeight="1">
      <c r="B126" s="31"/>
      <c r="C126" s="26" t="s">
        <v>19</v>
      </c>
      <c r="F126" s="24" t="str">
        <f>F14</f>
        <v>Matúškovo</v>
      </c>
      <c r="I126" s="26" t="s">
        <v>21</v>
      </c>
      <c r="J126" s="54">
        <f>IF(J14="","",J14)</f>
        <v>46064</v>
      </c>
      <c r="L126" s="31"/>
    </row>
    <row r="127" spans="2:12" s="1" customFormat="1" ht="7" customHeight="1">
      <c r="B127" s="31"/>
      <c r="L127" s="31"/>
    </row>
    <row r="128" spans="2:12" s="1" customFormat="1" ht="15.25" customHeight="1">
      <c r="B128" s="31"/>
      <c r="C128" s="26" t="s">
        <v>22</v>
      </c>
      <c r="F128" s="24" t="str">
        <f>E17</f>
        <v>KO Box Club Galanta, Stavbárska 1044/1, Galanta</v>
      </c>
      <c r="I128" s="26" t="s">
        <v>28</v>
      </c>
      <c r="J128" s="29" t="str">
        <f>E23</f>
        <v>HR-PROJECT s.r.o.</v>
      </c>
      <c r="L128" s="31"/>
    </row>
    <row r="129" spans="2:65" s="1" customFormat="1" ht="15.25" customHeight="1">
      <c r="B129" s="31"/>
      <c r="C129" s="26" t="s">
        <v>26</v>
      </c>
      <c r="F129" s="24" t="str">
        <f>IF(E20="","",E20)</f>
        <v>Vyplň údaj</v>
      </c>
      <c r="I129" s="26" t="s">
        <v>31</v>
      </c>
      <c r="J129" s="29" t="str">
        <f>E26</f>
        <v>Vladimír Pilnik</v>
      </c>
      <c r="L129" s="31"/>
    </row>
    <row r="130" spans="2:65" s="1" customFormat="1" ht="10.25" customHeight="1">
      <c r="B130" s="31"/>
      <c r="L130" s="31"/>
    </row>
    <row r="131" spans="2:65" s="10" customFormat="1" ht="29.25" customHeight="1">
      <c r="B131" s="121"/>
      <c r="C131" s="122" t="s">
        <v>130</v>
      </c>
      <c r="D131" s="123" t="s">
        <v>59</v>
      </c>
      <c r="E131" s="123" t="s">
        <v>55</v>
      </c>
      <c r="F131" s="123" t="s">
        <v>56</v>
      </c>
      <c r="G131" s="123" t="s">
        <v>131</v>
      </c>
      <c r="H131" s="123" t="s">
        <v>132</v>
      </c>
      <c r="I131" s="123" t="s">
        <v>133</v>
      </c>
      <c r="J131" s="124" t="s">
        <v>121</v>
      </c>
      <c r="K131" s="125" t="s">
        <v>134</v>
      </c>
      <c r="L131" s="121"/>
      <c r="M131" s="61" t="s">
        <v>1</v>
      </c>
      <c r="N131" s="62" t="s">
        <v>38</v>
      </c>
      <c r="O131" s="62" t="s">
        <v>135</v>
      </c>
      <c r="P131" s="62" t="s">
        <v>136</v>
      </c>
      <c r="Q131" s="62" t="s">
        <v>137</v>
      </c>
      <c r="R131" s="62" t="s">
        <v>138</v>
      </c>
      <c r="S131" s="62" t="s">
        <v>139</v>
      </c>
      <c r="T131" s="63" t="s">
        <v>140</v>
      </c>
    </row>
    <row r="132" spans="2:65" s="1" customFormat="1" ht="22.75" customHeight="1">
      <c r="B132" s="31"/>
      <c r="C132" s="66" t="s">
        <v>122</v>
      </c>
      <c r="J132" s="126">
        <f>BK132</f>
        <v>0</v>
      </c>
      <c r="L132" s="31"/>
      <c r="M132" s="64"/>
      <c r="N132" s="55"/>
      <c r="O132" s="55"/>
      <c r="P132" s="127">
        <f>P133+P230+P314+P316+P318</f>
        <v>0</v>
      </c>
      <c r="Q132" s="55"/>
      <c r="R132" s="127">
        <f>R133+R230+R314+R316+R318</f>
        <v>65.332335402000012</v>
      </c>
      <c r="S132" s="55"/>
      <c r="T132" s="128">
        <f>T133+T230+T314+T316+T318</f>
        <v>0</v>
      </c>
      <c r="AT132" s="16" t="s">
        <v>73</v>
      </c>
      <c r="AU132" s="16" t="s">
        <v>123</v>
      </c>
      <c r="BK132" s="129">
        <f>BK133+BK230+BK314+BK316+BK318</f>
        <v>0</v>
      </c>
    </row>
    <row r="133" spans="2:65" s="11" customFormat="1" ht="26" customHeight="1">
      <c r="B133" s="130"/>
      <c r="D133" s="131" t="s">
        <v>73</v>
      </c>
      <c r="E133" s="132" t="s">
        <v>141</v>
      </c>
      <c r="F133" s="132" t="s">
        <v>142</v>
      </c>
      <c r="I133" s="133"/>
      <c r="J133" s="134">
        <f>BK133</f>
        <v>0</v>
      </c>
      <c r="L133" s="130"/>
      <c r="M133" s="135"/>
      <c r="P133" s="136">
        <f>P134+P181+P200+P228</f>
        <v>0</v>
      </c>
      <c r="R133" s="136">
        <f>R134+R181+R200+R228</f>
        <v>64.766572380000014</v>
      </c>
      <c r="T133" s="137">
        <f>T134+T181+T200+T228</f>
        <v>0</v>
      </c>
      <c r="AR133" s="131" t="s">
        <v>81</v>
      </c>
      <c r="AT133" s="138" t="s">
        <v>73</v>
      </c>
      <c r="AU133" s="138" t="s">
        <v>74</v>
      </c>
      <c r="AY133" s="131" t="s">
        <v>143</v>
      </c>
      <c r="BK133" s="139">
        <f>BK134+BK181+BK200+BK228</f>
        <v>0</v>
      </c>
    </row>
    <row r="134" spans="2:65" s="11" customFormat="1" ht="22.75" customHeight="1">
      <c r="B134" s="130"/>
      <c r="D134" s="131" t="s">
        <v>73</v>
      </c>
      <c r="E134" s="140" t="s">
        <v>81</v>
      </c>
      <c r="F134" s="140" t="s">
        <v>144</v>
      </c>
      <c r="I134" s="133"/>
      <c r="J134" s="141">
        <f>BK134</f>
        <v>0</v>
      </c>
      <c r="L134" s="130"/>
      <c r="M134" s="135"/>
      <c r="P134" s="136">
        <f>SUM(P135:P180)</f>
        <v>0</v>
      </c>
      <c r="R134" s="136">
        <f>SUM(R135:R180)</f>
        <v>42.561</v>
      </c>
      <c r="T134" s="137">
        <f>SUM(T135:T180)</f>
        <v>0</v>
      </c>
      <c r="AR134" s="131" t="s">
        <v>81</v>
      </c>
      <c r="AT134" s="138" t="s">
        <v>73</v>
      </c>
      <c r="AU134" s="138" t="s">
        <v>81</v>
      </c>
      <c r="AY134" s="131" t="s">
        <v>143</v>
      </c>
      <c r="BK134" s="139">
        <f>SUM(BK135:BK180)</f>
        <v>0</v>
      </c>
    </row>
    <row r="135" spans="2:65" s="1" customFormat="1" ht="21.75" customHeight="1">
      <c r="B135" s="31"/>
      <c r="C135" s="142" t="s">
        <v>81</v>
      </c>
      <c r="D135" s="142" t="s">
        <v>145</v>
      </c>
      <c r="E135" s="143" t="s">
        <v>249</v>
      </c>
      <c r="F135" s="144" t="s">
        <v>250</v>
      </c>
      <c r="G135" s="145" t="s">
        <v>161</v>
      </c>
      <c r="H135" s="146">
        <v>55.115000000000002</v>
      </c>
      <c r="I135" s="147"/>
      <c r="J135" s="148">
        <f>ROUND(I135*H135,2)</f>
        <v>0</v>
      </c>
      <c r="K135" s="149"/>
      <c r="L135" s="31"/>
      <c r="M135" s="150" t="s">
        <v>1</v>
      </c>
      <c r="N135" s="151" t="s">
        <v>40</v>
      </c>
      <c r="P135" s="152">
        <f>O135*H135</f>
        <v>0</v>
      </c>
      <c r="Q135" s="152">
        <v>0</v>
      </c>
      <c r="R135" s="152">
        <f>Q135*H135</f>
        <v>0</v>
      </c>
      <c r="S135" s="152">
        <v>0</v>
      </c>
      <c r="T135" s="153">
        <f>S135*H135</f>
        <v>0</v>
      </c>
      <c r="AR135" s="154" t="s">
        <v>149</v>
      </c>
      <c r="AT135" s="154" t="s">
        <v>145</v>
      </c>
      <c r="AU135" s="154" t="s">
        <v>87</v>
      </c>
      <c r="AY135" s="16" t="s">
        <v>143</v>
      </c>
      <c r="BE135" s="155">
        <f>IF(N135="základná",J135,0)</f>
        <v>0</v>
      </c>
      <c r="BF135" s="155">
        <f>IF(N135="znížená",J135,0)</f>
        <v>0</v>
      </c>
      <c r="BG135" s="155">
        <f>IF(N135="zákl. prenesená",J135,0)</f>
        <v>0</v>
      </c>
      <c r="BH135" s="155">
        <f>IF(N135="zníž. prenesená",J135,0)</f>
        <v>0</v>
      </c>
      <c r="BI135" s="155">
        <f>IF(N135="nulová",J135,0)</f>
        <v>0</v>
      </c>
      <c r="BJ135" s="16" t="s">
        <v>87</v>
      </c>
      <c r="BK135" s="155">
        <f>ROUND(I135*H135,2)</f>
        <v>0</v>
      </c>
      <c r="BL135" s="16" t="s">
        <v>149</v>
      </c>
      <c r="BM135" s="154" t="s">
        <v>1580</v>
      </c>
    </row>
    <row r="136" spans="2:65" s="12" customFormat="1" ht="12">
      <c r="B136" s="156"/>
      <c r="D136" s="157" t="s">
        <v>167</v>
      </c>
      <c r="E136" s="158" t="s">
        <v>1</v>
      </c>
      <c r="F136" s="159" t="s">
        <v>1581</v>
      </c>
      <c r="H136" s="158" t="s">
        <v>1</v>
      </c>
      <c r="I136" s="160"/>
      <c r="L136" s="156"/>
      <c r="M136" s="161"/>
      <c r="T136" s="162"/>
      <c r="AT136" s="158" t="s">
        <v>167</v>
      </c>
      <c r="AU136" s="158" t="s">
        <v>87</v>
      </c>
      <c r="AV136" s="12" t="s">
        <v>81</v>
      </c>
      <c r="AW136" s="12" t="s">
        <v>30</v>
      </c>
      <c r="AX136" s="12" t="s">
        <v>74</v>
      </c>
      <c r="AY136" s="158" t="s">
        <v>143</v>
      </c>
    </row>
    <row r="137" spans="2:65" s="13" customFormat="1" ht="12">
      <c r="B137" s="163"/>
      <c r="D137" s="157" t="s">
        <v>167</v>
      </c>
      <c r="E137" s="164" t="s">
        <v>1</v>
      </c>
      <c r="F137" s="165" t="s">
        <v>1582</v>
      </c>
      <c r="H137" s="166">
        <v>3.4020000000000001</v>
      </c>
      <c r="I137" s="167"/>
      <c r="L137" s="163"/>
      <c r="M137" s="168"/>
      <c r="T137" s="169"/>
      <c r="AT137" s="164" t="s">
        <v>167</v>
      </c>
      <c r="AU137" s="164" t="s">
        <v>87</v>
      </c>
      <c r="AV137" s="13" t="s">
        <v>87</v>
      </c>
      <c r="AW137" s="13" t="s">
        <v>30</v>
      </c>
      <c r="AX137" s="13" t="s">
        <v>74</v>
      </c>
      <c r="AY137" s="164" t="s">
        <v>143</v>
      </c>
    </row>
    <row r="138" spans="2:65" s="13" customFormat="1" ht="12">
      <c r="B138" s="163"/>
      <c r="D138" s="157" t="s">
        <v>167</v>
      </c>
      <c r="E138" s="164" t="s">
        <v>1</v>
      </c>
      <c r="F138" s="165" t="s">
        <v>1583</v>
      </c>
      <c r="H138" s="166">
        <v>3.544</v>
      </c>
      <c r="I138" s="167"/>
      <c r="L138" s="163"/>
      <c r="M138" s="168"/>
      <c r="T138" s="169"/>
      <c r="AT138" s="164" t="s">
        <v>167</v>
      </c>
      <c r="AU138" s="164" t="s">
        <v>87</v>
      </c>
      <c r="AV138" s="13" t="s">
        <v>87</v>
      </c>
      <c r="AW138" s="13" t="s">
        <v>30</v>
      </c>
      <c r="AX138" s="13" t="s">
        <v>74</v>
      </c>
      <c r="AY138" s="164" t="s">
        <v>143</v>
      </c>
    </row>
    <row r="139" spans="2:65" s="13" customFormat="1" ht="12">
      <c r="B139" s="163"/>
      <c r="D139" s="157" t="s">
        <v>167</v>
      </c>
      <c r="E139" s="164" t="s">
        <v>1</v>
      </c>
      <c r="F139" s="165" t="s">
        <v>1584</v>
      </c>
      <c r="H139" s="166">
        <v>3.15</v>
      </c>
      <c r="I139" s="167"/>
      <c r="L139" s="163"/>
      <c r="M139" s="168"/>
      <c r="T139" s="169"/>
      <c r="AT139" s="164" t="s">
        <v>167</v>
      </c>
      <c r="AU139" s="164" t="s">
        <v>87</v>
      </c>
      <c r="AV139" s="13" t="s">
        <v>87</v>
      </c>
      <c r="AW139" s="13" t="s">
        <v>30</v>
      </c>
      <c r="AX139" s="13" t="s">
        <v>74</v>
      </c>
      <c r="AY139" s="164" t="s">
        <v>143</v>
      </c>
    </row>
    <row r="140" spans="2:65" s="12" customFormat="1" ht="12">
      <c r="B140" s="156"/>
      <c r="D140" s="157" t="s">
        <v>167</v>
      </c>
      <c r="E140" s="158" t="s">
        <v>1</v>
      </c>
      <c r="F140" s="159" t="s">
        <v>1585</v>
      </c>
      <c r="H140" s="158" t="s">
        <v>1</v>
      </c>
      <c r="I140" s="160"/>
      <c r="L140" s="156"/>
      <c r="M140" s="161"/>
      <c r="T140" s="162"/>
      <c r="AT140" s="158" t="s">
        <v>167</v>
      </c>
      <c r="AU140" s="158" t="s">
        <v>87</v>
      </c>
      <c r="AV140" s="12" t="s">
        <v>81</v>
      </c>
      <c r="AW140" s="12" t="s">
        <v>30</v>
      </c>
      <c r="AX140" s="12" t="s">
        <v>74</v>
      </c>
      <c r="AY140" s="158" t="s">
        <v>143</v>
      </c>
    </row>
    <row r="141" spans="2:65" s="13" customFormat="1" ht="12">
      <c r="B141" s="163"/>
      <c r="D141" s="157" t="s">
        <v>167</v>
      </c>
      <c r="E141" s="164" t="s">
        <v>1</v>
      </c>
      <c r="F141" s="165" t="s">
        <v>1586</v>
      </c>
      <c r="H141" s="166">
        <v>45.018999999999998</v>
      </c>
      <c r="I141" s="167"/>
      <c r="L141" s="163"/>
      <c r="M141" s="168"/>
      <c r="T141" s="169"/>
      <c r="AT141" s="164" t="s">
        <v>167</v>
      </c>
      <c r="AU141" s="164" t="s">
        <v>87</v>
      </c>
      <c r="AV141" s="13" t="s">
        <v>87</v>
      </c>
      <c r="AW141" s="13" t="s">
        <v>30</v>
      </c>
      <c r="AX141" s="13" t="s">
        <v>74</v>
      </c>
      <c r="AY141" s="164" t="s">
        <v>143</v>
      </c>
    </row>
    <row r="142" spans="2:65" s="14" customFormat="1" ht="12">
      <c r="B142" s="170"/>
      <c r="D142" s="157" t="s">
        <v>167</v>
      </c>
      <c r="E142" s="171" t="s">
        <v>1</v>
      </c>
      <c r="F142" s="172" t="s">
        <v>170</v>
      </c>
      <c r="H142" s="173">
        <v>55.114999999999995</v>
      </c>
      <c r="I142" s="174"/>
      <c r="L142" s="170"/>
      <c r="M142" s="175"/>
      <c r="T142" s="176"/>
      <c r="AT142" s="171" t="s">
        <v>167</v>
      </c>
      <c r="AU142" s="171" t="s">
        <v>87</v>
      </c>
      <c r="AV142" s="14" t="s">
        <v>149</v>
      </c>
      <c r="AW142" s="14" t="s">
        <v>30</v>
      </c>
      <c r="AX142" s="14" t="s">
        <v>81</v>
      </c>
      <c r="AY142" s="171" t="s">
        <v>143</v>
      </c>
    </row>
    <row r="143" spans="2:65" s="1" customFormat="1" ht="24.25" customHeight="1">
      <c r="B143" s="31"/>
      <c r="C143" s="142" t="s">
        <v>87</v>
      </c>
      <c r="D143" s="142" t="s">
        <v>145</v>
      </c>
      <c r="E143" s="143" t="s">
        <v>253</v>
      </c>
      <c r="F143" s="144" t="s">
        <v>254</v>
      </c>
      <c r="G143" s="145" t="s">
        <v>161</v>
      </c>
      <c r="H143" s="146">
        <v>55.115000000000002</v>
      </c>
      <c r="I143" s="147"/>
      <c r="J143" s="148">
        <f>ROUND(I143*H143,2)</f>
        <v>0</v>
      </c>
      <c r="K143" s="149"/>
      <c r="L143" s="31"/>
      <c r="M143" s="150" t="s">
        <v>1</v>
      </c>
      <c r="N143" s="151" t="s">
        <v>40</v>
      </c>
      <c r="P143" s="152">
        <f>O143*H143</f>
        <v>0</v>
      </c>
      <c r="Q143" s="152">
        <v>0</v>
      </c>
      <c r="R143" s="152">
        <f>Q143*H143</f>
        <v>0</v>
      </c>
      <c r="S143" s="152">
        <v>0</v>
      </c>
      <c r="T143" s="153">
        <f>S143*H143</f>
        <v>0</v>
      </c>
      <c r="AR143" s="154" t="s">
        <v>149</v>
      </c>
      <c r="AT143" s="154" t="s">
        <v>145</v>
      </c>
      <c r="AU143" s="154" t="s">
        <v>87</v>
      </c>
      <c r="AY143" s="16" t="s">
        <v>143</v>
      </c>
      <c r="BE143" s="155">
        <f>IF(N143="základná",J143,0)</f>
        <v>0</v>
      </c>
      <c r="BF143" s="155">
        <f>IF(N143="znížená",J143,0)</f>
        <v>0</v>
      </c>
      <c r="BG143" s="155">
        <f>IF(N143="zákl. prenesená",J143,0)</f>
        <v>0</v>
      </c>
      <c r="BH143" s="155">
        <f>IF(N143="zníž. prenesená",J143,0)</f>
        <v>0</v>
      </c>
      <c r="BI143" s="155">
        <f>IF(N143="nulová",J143,0)</f>
        <v>0</v>
      </c>
      <c r="BJ143" s="16" t="s">
        <v>87</v>
      </c>
      <c r="BK143" s="155">
        <f>ROUND(I143*H143,2)</f>
        <v>0</v>
      </c>
      <c r="BL143" s="16" t="s">
        <v>149</v>
      </c>
      <c r="BM143" s="154" t="s">
        <v>1587</v>
      </c>
    </row>
    <row r="144" spans="2:65" s="1" customFormat="1" ht="21.75" customHeight="1">
      <c r="B144" s="31"/>
      <c r="C144" s="142" t="s">
        <v>102</v>
      </c>
      <c r="D144" s="142" t="s">
        <v>145</v>
      </c>
      <c r="E144" s="143" t="s">
        <v>1588</v>
      </c>
      <c r="F144" s="144" t="s">
        <v>1589</v>
      </c>
      <c r="G144" s="145" t="s">
        <v>161</v>
      </c>
      <c r="H144" s="146">
        <v>63.956000000000003</v>
      </c>
      <c r="I144" s="147"/>
      <c r="J144" s="148">
        <f>ROUND(I144*H144,2)</f>
        <v>0</v>
      </c>
      <c r="K144" s="149"/>
      <c r="L144" s="31"/>
      <c r="M144" s="150" t="s">
        <v>1</v>
      </c>
      <c r="N144" s="151" t="s">
        <v>40</v>
      </c>
      <c r="P144" s="152">
        <f>O144*H144</f>
        <v>0</v>
      </c>
      <c r="Q144" s="152">
        <v>0</v>
      </c>
      <c r="R144" s="152">
        <f>Q144*H144</f>
        <v>0</v>
      </c>
      <c r="S144" s="152">
        <v>0</v>
      </c>
      <c r="T144" s="153">
        <f>S144*H144</f>
        <v>0</v>
      </c>
      <c r="AR144" s="154" t="s">
        <v>149</v>
      </c>
      <c r="AT144" s="154" t="s">
        <v>145</v>
      </c>
      <c r="AU144" s="154" t="s">
        <v>87</v>
      </c>
      <c r="AY144" s="16" t="s">
        <v>143</v>
      </c>
      <c r="BE144" s="155">
        <f>IF(N144="základná",J144,0)</f>
        <v>0</v>
      </c>
      <c r="BF144" s="155">
        <f>IF(N144="znížená",J144,0)</f>
        <v>0</v>
      </c>
      <c r="BG144" s="155">
        <f>IF(N144="zákl. prenesená",J144,0)</f>
        <v>0</v>
      </c>
      <c r="BH144" s="155">
        <f>IF(N144="zníž. prenesená",J144,0)</f>
        <v>0</v>
      </c>
      <c r="BI144" s="155">
        <f>IF(N144="nulová",J144,0)</f>
        <v>0</v>
      </c>
      <c r="BJ144" s="16" t="s">
        <v>87</v>
      </c>
      <c r="BK144" s="155">
        <f>ROUND(I144*H144,2)</f>
        <v>0</v>
      </c>
      <c r="BL144" s="16" t="s">
        <v>149</v>
      </c>
      <c r="BM144" s="154" t="s">
        <v>1590</v>
      </c>
    </row>
    <row r="145" spans="2:65" s="12" customFormat="1" ht="12">
      <c r="B145" s="156"/>
      <c r="D145" s="157" t="s">
        <v>167</v>
      </c>
      <c r="E145" s="158" t="s">
        <v>1</v>
      </c>
      <c r="F145" s="159" t="s">
        <v>168</v>
      </c>
      <c r="H145" s="158" t="s">
        <v>1</v>
      </c>
      <c r="I145" s="160"/>
      <c r="L145" s="156"/>
      <c r="M145" s="161"/>
      <c r="T145" s="162"/>
      <c r="AT145" s="158" t="s">
        <v>167</v>
      </c>
      <c r="AU145" s="158" t="s">
        <v>87</v>
      </c>
      <c r="AV145" s="12" t="s">
        <v>81</v>
      </c>
      <c r="AW145" s="12" t="s">
        <v>30</v>
      </c>
      <c r="AX145" s="12" t="s">
        <v>74</v>
      </c>
      <c r="AY145" s="158" t="s">
        <v>143</v>
      </c>
    </row>
    <row r="146" spans="2:65" s="13" customFormat="1" ht="12">
      <c r="B146" s="163"/>
      <c r="D146" s="157" t="s">
        <v>167</v>
      </c>
      <c r="E146" s="164" t="s">
        <v>1</v>
      </c>
      <c r="F146" s="165" t="s">
        <v>1591</v>
      </c>
      <c r="H146" s="166">
        <v>35.555999999999997</v>
      </c>
      <c r="I146" s="167"/>
      <c r="L146" s="163"/>
      <c r="M146" s="168"/>
      <c r="T146" s="169"/>
      <c r="AT146" s="164" t="s">
        <v>167</v>
      </c>
      <c r="AU146" s="164" t="s">
        <v>87</v>
      </c>
      <c r="AV146" s="13" t="s">
        <v>87</v>
      </c>
      <c r="AW146" s="13" t="s">
        <v>30</v>
      </c>
      <c r="AX146" s="13" t="s">
        <v>74</v>
      </c>
      <c r="AY146" s="164" t="s">
        <v>143</v>
      </c>
    </row>
    <row r="147" spans="2:65" s="13" customFormat="1" ht="12">
      <c r="B147" s="163"/>
      <c r="D147" s="157" t="s">
        <v>167</v>
      </c>
      <c r="E147" s="164" t="s">
        <v>1</v>
      </c>
      <c r="F147" s="165" t="s">
        <v>1592</v>
      </c>
      <c r="H147" s="166">
        <v>28.4</v>
      </c>
      <c r="I147" s="167"/>
      <c r="L147" s="163"/>
      <c r="M147" s="168"/>
      <c r="T147" s="169"/>
      <c r="AT147" s="164" t="s">
        <v>167</v>
      </c>
      <c r="AU147" s="164" t="s">
        <v>87</v>
      </c>
      <c r="AV147" s="13" t="s">
        <v>87</v>
      </c>
      <c r="AW147" s="13" t="s">
        <v>30</v>
      </c>
      <c r="AX147" s="13" t="s">
        <v>74</v>
      </c>
      <c r="AY147" s="164" t="s">
        <v>143</v>
      </c>
    </row>
    <row r="148" spans="2:65" s="14" customFormat="1" ht="12">
      <c r="B148" s="170"/>
      <c r="D148" s="157" t="s">
        <v>167</v>
      </c>
      <c r="E148" s="171" t="s">
        <v>1</v>
      </c>
      <c r="F148" s="172" t="s">
        <v>170</v>
      </c>
      <c r="H148" s="173">
        <v>63.955999999999996</v>
      </c>
      <c r="I148" s="174"/>
      <c r="L148" s="170"/>
      <c r="M148" s="175"/>
      <c r="T148" s="176"/>
      <c r="AT148" s="171" t="s">
        <v>167</v>
      </c>
      <c r="AU148" s="171" t="s">
        <v>87</v>
      </c>
      <c r="AV148" s="14" t="s">
        <v>149</v>
      </c>
      <c r="AW148" s="14" t="s">
        <v>30</v>
      </c>
      <c r="AX148" s="14" t="s">
        <v>81</v>
      </c>
      <c r="AY148" s="171" t="s">
        <v>143</v>
      </c>
    </row>
    <row r="149" spans="2:65" s="1" customFormat="1" ht="37.75" customHeight="1">
      <c r="B149" s="31"/>
      <c r="C149" s="142" t="s">
        <v>149</v>
      </c>
      <c r="D149" s="142" t="s">
        <v>145</v>
      </c>
      <c r="E149" s="143" t="s">
        <v>1593</v>
      </c>
      <c r="F149" s="144" t="s">
        <v>1594</v>
      </c>
      <c r="G149" s="145" t="s">
        <v>161</v>
      </c>
      <c r="H149" s="146">
        <v>63.956000000000003</v>
      </c>
      <c r="I149" s="147"/>
      <c r="J149" s="148">
        <f>ROUND(I149*H149,2)</f>
        <v>0</v>
      </c>
      <c r="K149" s="149"/>
      <c r="L149" s="31"/>
      <c r="M149" s="150" t="s">
        <v>1</v>
      </c>
      <c r="N149" s="151" t="s">
        <v>40</v>
      </c>
      <c r="P149" s="152">
        <f>O149*H149</f>
        <v>0</v>
      </c>
      <c r="Q149" s="152">
        <v>0</v>
      </c>
      <c r="R149" s="152">
        <f>Q149*H149</f>
        <v>0</v>
      </c>
      <c r="S149" s="152">
        <v>0</v>
      </c>
      <c r="T149" s="153">
        <f>S149*H149</f>
        <v>0</v>
      </c>
      <c r="AR149" s="154" t="s">
        <v>149</v>
      </c>
      <c r="AT149" s="154" t="s">
        <v>145</v>
      </c>
      <c r="AU149" s="154" t="s">
        <v>87</v>
      </c>
      <c r="AY149" s="16" t="s">
        <v>143</v>
      </c>
      <c r="BE149" s="155">
        <f>IF(N149="základná",J149,0)</f>
        <v>0</v>
      </c>
      <c r="BF149" s="155">
        <f>IF(N149="znížená",J149,0)</f>
        <v>0</v>
      </c>
      <c r="BG149" s="155">
        <f>IF(N149="zákl. prenesená",J149,0)</f>
        <v>0</v>
      </c>
      <c r="BH149" s="155">
        <f>IF(N149="zníž. prenesená",J149,0)</f>
        <v>0</v>
      </c>
      <c r="BI149" s="155">
        <f>IF(N149="nulová",J149,0)</f>
        <v>0</v>
      </c>
      <c r="BJ149" s="16" t="s">
        <v>87</v>
      </c>
      <c r="BK149" s="155">
        <f>ROUND(I149*H149,2)</f>
        <v>0</v>
      </c>
      <c r="BL149" s="16" t="s">
        <v>149</v>
      </c>
      <c r="BM149" s="154" t="s">
        <v>1595</v>
      </c>
    </row>
    <row r="150" spans="2:65" s="1" customFormat="1" ht="33" customHeight="1">
      <c r="B150" s="31"/>
      <c r="C150" s="142" t="s">
        <v>163</v>
      </c>
      <c r="D150" s="142" t="s">
        <v>145</v>
      </c>
      <c r="E150" s="143" t="s">
        <v>267</v>
      </c>
      <c r="F150" s="144" t="s">
        <v>268</v>
      </c>
      <c r="G150" s="145" t="s">
        <v>161</v>
      </c>
      <c r="H150" s="146">
        <v>55.295000000000002</v>
      </c>
      <c r="I150" s="147"/>
      <c r="J150" s="148">
        <f>ROUND(I150*H150,2)</f>
        <v>0</v>
      </c>
      <c r="K150" s="149"/>
      <c r="L150" s="31"/>
      <c r="M150" s="150" t="s">
        <v>1</v>
      </c>
      <c r="N150" s="151" t="s">
        <v>40</v>
      </c>
      <c r="P150" s="152">
        <f>O150*H150</f>
        <v>0</v>
      </c>
      <c r="Q150" s="152">
        <v>0</v>
      </c>
      <c r="R150" s="152">
        <f>Q150*H150</f>
        <v>0</v>
      </c>
      <c r="S150" s="152">
        <v>0</v>
      </c>
      <c r="T150" s="153">
        <f>S150*H150</f>
        <v>0</v>
      </c>
      <c r="AR150" s="154" t="s">
        <v>149</v>
      </c>
      <c r="AT150" s="154" t="s">
        <v>145</v>
      </c>
      <c r="AU150" s="154" t="s">
        <v>87</v>
      </c>
      <c r="AY150" s="16" t="s">
        <v>143</v>
      </c>
      <c r="BE150" s="155">
        <f>IF(N150="základná",J150,0)</f>
        <v>0</v>
      </c>
      <c r="BF150" s="155">
        <f>IF(N150="znížená",J150,0)</f>
        <v>0</v>
      </c>
      <c r="BG150" s="155">
        <f>IF(N150="zákl. prenesená",J150,0)</f>
        <v>0</v>
      </c>
      <c r="BH150" s="155">
        <f>IF(N150="zníž. prenesená",J150,0)</f>
        <v>0</v>
      </c>
      <c r="BI150" s="155">
        <f>IF(N150="nulová",J150,0)</f>
        <v>0</v>
      </c>
      <c r="BJ150" s="16" t="s">
        <v>87</v>
      </c>
      <c r="BK150" s="155">
        <f>ROUND(I150*H150,2)</f>
        <v>0</v>
      </c>
      <c r="BL150" s="16" t="s">
        <v>149</v>
      </c>
      <c r="BM150" s="154" t="s">
        <v>1596</v>
      </c>
    </row>
    <row r="151" spans="2:65" s="12" customFormat="1" ht="12">
      <c r="B151" s="156"/>
      <c r="D151" s="157" t="s">
        <v>167</v>
      </c>
      <c r="E151" s="158" t="s">
        <v>1</v>
      </c>
      <c r="F151" s="159" t="s">
        <v>168</v>
      </c>
      <c r="H151" s="158" t="s">
        <v>1</v>
      </c>
      <c r="I151" s="160"/>
      <c r="L151" s="156"/>
      <c r="M151" s="161"/>
      <c r="T151" s="162"/>
      <c r="AT151" s="158" t="s">
        <v>167</v>
      </c>
      <c r="AU151" s="158" t="s">
        <v>87</v>
      </c>
      <c r="AV151" s="12" t="s">
        <v>81</v>
      </c>
      <c r="AW151" s="12" t="s">
        <v>30</v>
      </c>
      <c r="AX151" s="12" t="s">
        <v>74</v>
      </c>
      <c r="AY151" s="158" t="s">
        <v>143</v>
      </c>
    </row>
    <row r="152" spans="2:65" s="13" customFormat="1" ht="12">
      <c r="B152" s="163"/>
      <c r="D152" s="157" t="s">
        <v>167</v>
      </c>
      <c r="E152" s="164" t="s">
        <v>1</v>
      </c>
      <c r="F152" s="165" t="s">
        <v>1597</v>
      </c>
      <c r="H152" s="166">
        <v>55.295000000000002</v>
      </c>
      <c r="I152" s="167"/>
      <c r="L152" s="163"/>
      <c r="M152" s="168"/>
      <c r="T152" s="169"/>
      <c r="AT152" s="164" t="s">
        <v>167</v>
      </c>
      <c r="AU152" s="164" t="s">
        <v>87</v>
      </c>
      <c r="AV152" s="13" t="s">
        <v>87</v>
      </c>
      <c r="AW152" s="13" t="s">
        <v>30</v>
      </c>
      <c r="AX152" s="13" t="s">
        <v>74</v>
      </c>
      <c r="AY152" s="164" t="s">
        <v>143</v>
      </c>
    </row>
    <row r="153" spans="2:65" s="14" customFormat="1" ht="12">
      <c r="B153" s="170"/>
      <c r="D153" s="157" t="s">
        <v>167</v>
      </c>
      <c r="E153" s="171" t="s">
        <v>1</v>
      </c>
      <c r="F153" s="172" t="s">
        <v>170</v>
      </c>
      <c r="H153" s="173">
        <v>55.295000000000002</v>
      </c>
      <c r="I153" s="174"/>
      <c r="L153" s="170"/>
      <c r="M153" s="175"/>
      <c r="T153" s="176"/>
      <c r="AT153" s="171" t="s">
        <v>167</v>
      </c>
      <c r="AU153" s="171" t="s">
        <v>87</v>
      </c>
      <c r="AV153" s="14" t="s">
        <v>149</v>
      </c>
      <c r="AW153" s="14" t="s">
        <v>30</v>
      </c>
      <c r="AX153" s="14" t="s">
        <v>81</v>
      </c>
      <c r="AY153" s="171" t="s">
        <v>143</v>
      </c>
    </row>
    <row r="154" spans="2:65" s="1" customFormat="1" ht="37.75" customHeight="1">
      <c r="B154" s="31"/>
      <c r="C154" s="142" t="s">
        <v>171</v>
      </c>
      <c r="D154" s="142" t="s">
        <v>145</v>
      </c>
      <c r="E154" s="143" t="s">
        <v>271</v>
      </c>
      <c r="F154" s="144" t="s">
        <v>272</v>
      </c>
      <c r="G154" s="145" t="s">
        <v>161</v>
      </c>
      <c r="H154" s="146">
        <v>1492.9649999999999</v>
      </c>
      <c r="I154" s="147"/>
      <c r="J154" s="148">
        <f>ROUND(I154*H154,2)</f>
        <v>0</v>
      </c>
      <c r="K154" s="149"/>
      <c r="L154" s="31"/>
      <c r="M154" s="150" t="s">
        <v>1</v>
      </c>
      <c r="N154" s="151" t="s">
        <v>40</v>
      </c>
      <c r="P154" s="152">
        <f>O154*H154</f>
        <v>0</v>
      </c>
      <c r="Q154" s="152">
        <v>0</v>
      </c>
      <c r="R154" s="152">
        <f>Q154*H154</f>
        <v>0</v>
      </c>
      <c r="S154" s="152">
        <v>0</v>
      </c>
      <c r="T154" s="153">
        <f>S154*H154</f>
        <v>0</v>
      </c>
      <c r="AR154" s="154" t="s">
        <v>149</v>
      </c>
      <c r="AT154" s="154" t="s">
        <v>145</v>
      </c>
      <c r="AU154" s="154" t="s">
        <v>87</v>
      </c>
      <c r="AY154" s="16" t="s">
        <v>143</v>
      </c>
      <c r="BE154" s="155">
        <f>IF(N154="základná",J154,0)</f>
        <v>0</v>
      </c>
      <c r="BF154" s="155">
        <f>IF(N154="znížená",J154,0)</f>
        <v>0</v>
      </c>
      <c r="BG154" s="155">
        <f>IF(N154="zákl. prenesená",J154,0)</f>
        <v>0</v>
      </c>
      <c r="BH154" s="155">
        <f>IF(N154="zníž. prenesená",J154,0)</f>
        <v>0</v>
      </c>
      <c r="BI154" s="155">
        <f>IF(N154="nulová",J154,0)</f>
        <v>0</v>
      </c>
      <c r="BJ154" s="16" t="s">
        <v>87</v>
      </c>
      <c r="BK154" s="155">
        <f>ROUND(I154*H154,2)</f>
        <v>0</v>
      </c>
      <c r="BL154" s="16" t="s">
        <v>149</v>
      </c>
      <c r="BM154" s="154" t="s">
        <v>1598</v>
      </c>
    </row>
    <row r="155" spans="2:65" s="13" customFormat="1" ht="12">
      <c r="B155" s="163"/>
      <c r="D155" s="157" t="s">
        <v>167</v>
      </c>
      <c r="F155" s="165" t="s">
        <v>1599</v>
      </c>
      <c r="H155" s="166">
        <v>1492.9649999999999</v>
      </c>
      <c r="I155" s="167"/>
      <c r="L155" s="163"/>
      <c r="M155" s="168"/>
      <c r="T155" s="169"/>
      <c r="AT155" s="164" t="s">
        <v>167</v>
      </c>
      <c r="AU155" s="164" t="s">
        <v>87</v>
      </c>
      <c r="AV155" s="13" t="s">
        <v>87</v>
      </c>
      <c r="AW155" s="13" t="s">
        <v>4</v>
      </c>
      <c r="AX155" s="13" t="s">
        <v>81</v>
      </c>
      <c r="AY155" s="164" t="s">
        <v>143</v>
      </c>
    </row>
    <row r="156" spans="2:65" s="1" customFormat="1" ht="21.75" customHeight="1">
      <c r="B156" s="31"/>
      <c r="C156" s="142" t="s">
        <v>176</v>
      </c>
      <c r="D156" s="142" t="s">
        <v>145</v>
      </c>
      <c r="E156" s="143" t="s">
        <v>274</v>
      </c>
      <c r="F156" s="144" t="s">
        <v>275</v>
      </c>
      <c r="G156" s="145" t="s">
        <v>161</v>
      </c>
      <c r="H156" s="146">
        <v>50.703000000000003</v>
      </c>
      <c r="I156" s="147"/>
      <c r="J156" s="148">
        <f>ROUND(I156*H156,2)</f>
        <v>0</v>
      </c>
      <c r="K156" s="149"/>
      <c r="L156" s="31"/>
      <c r="M156" s="150" t="s">
        <v>1</v>
      </c>
      <c r="N156" s="151" t="s">
        <v>40</v>
      </c>
      <c r="P156" s="152">
        <f>O156*H156</f>
        <v>0</v>
      </c>
      <c r="Q156" s="152">
        <v>0</v>
      </c>
      <c r="R156" s="152">
        <f>Q156*H156</f>
        <v>0</v>
      </c>
      <c r="S156" s="152">
        <v>0</v>
      </c>
      <c r="T156" s="153">
        <f>S156*H156</f>
        <v>0</v>
      </c>
      <c r="AR156" s="154" t="s">
        <v>149</v>
      </c>
      <c r="AT156" s="154" t="s">
        <v>145</v>
      </c>
      <c r="AU156" s="154" t="s">
        <v>87</v>
      </c>
      <c r="AY156" s="16" t="s">
        <v>143</v>
      </c>
      <c r="BE156" s="155">
        <f>IF(N156="základná",J156,0)</f>
        <v>0</v>
      </c>
      <c r="BF156" s="155">
        <f>IF(N156="znížená",J156,0)</f>
        <v>0</v>
      </c>
      <c r="BG156" s="155">
        <f>IF(N156="zákl. prenesená",J156,0)</f>
        <v>0</v>
      </c>
      <c r="BH156" s="155">
        <f>IF(N156="zníž. prenesená",J156,0)</f>
        <v>0</v>
      </c>
      <c r="BI156" s="155">
        <f>IF(N156="nulová",J156,0)</f>
        <v>0</v>
      </c>
      <c r="BJ156" s="16" t="s">
        <v>87</v>
      </c>
      <c r="BK156" s="155">
        <f>ROUND(I156*H156,2)</f>
        <v>0</v>
      </c>
      <c r="BL156" s="16" t="s">
        <v>149</v>
      </c>
      <c r="BM156" s="154" t="s">
        <v>1600</v>
      </c>
    </row>
    <row r="157" spans="2:65" s="1" customFormat="1" ht="24.25" customHeight="1">
      <c r="B157" s="31"/>
      <c r="C157" s="142" t="s">
        <v>181</v>
      </c>
      <c r="D157" s="142" t="s">
        <v>145</v>
      </c>
      <c r="E157" s="143" t="s">
        <v>277</v>
      </c>
      <c r="F157" s="144" t="s">
        <v>278</v>
      </c>
      <c r="G157" s="145" t="s">
        <v>161</v>
      </c>
      <c r="H157" s="146">
        <v>55.295000000000002</v>
      </c>
      <c r="I157" s="147"/>
      <c r="J157" s="148">
        <f>ROUND(I157*H157,2)</f>
        <v>0</v>
      </c>
      <c r="K157" s="149"/>
      <c r="L157" s="31"/>
      <c r="M157" s="150" t="s">
        <v>1</v>
      </c>
      <c r="N157" s="151" t="s">
        <v>40</v>
      </c>
      <c r="P157" s="152">
        <f>O157*H157</f>
        <v>0</v>
      </c>
      <c r="Q157" s="152">
        <v>0</v>
      </c>
      <c r="R157" s="152">
        <f>Q157*H157</f>
        <v>0</v>
      </c>
      <c r="S157" s="152">
        <v>0</v>
      </c>
      <c r="T157" s="153">
        <f>S157*H157</f>
        <v>0</v>
      </c>
      <c r="AR157" s="154" t="s">
        <v>149</v>
      </c>
      <c r="AT157" s="154" t="s">
        <v>145</v>
      </c>
      <c r="AU157" s="154" t="s">
        <v>87</v>
      </c>
      <c r="AY157" s="16" t="s">
        <v>143</v>
      </c>
      <c r="BE157" s="155">
        <f>IF(N157="základná",J157,0)</f>
        <v>0</v>
      </c>
      <c r="BF157" s="155">
        <f>IF(N157="znížená",J157,0)</f>
        <v>0</v>
      </c>
      <c r="BG157" s="155">
        <f>IF(N157="zákl. prenesená",J157,0)</f>
        <v>0</v>
      </c>
      <c r="BH157" s="155">
        <f>IF(N157="zníž. prenesená",J157,0)</f>
        <v>0</v>
      </c>
      <c r="BI157" s="155">
        <f>IF(N157="nulová",J157,0)</f>
        <v>0</v>
      </c>
      <c r="BJ157" s="16" t="s">
        <v>87</v>
      </c>
      <c r="BK157" s="155">
        <f>ROUND(I157*H157,2)</f>
        <v>0</v>
      </c>
      <c r="BL157" s="16" t="s">
        <v>149</v>
      </c>
      <c r="BM157" s="154" t="s">
        <v>1601</v>
      </c>
    </row>
    <row r="158" spans="2:65" s="1" customFormat="1" ht="16.5" customHeight="1">
      <c r="B158" s="31"/>
      <c r="C158" s="142" t="s">
        <v>157</v>
      </c>
      <c r="D158" s="142" t="s">
        <v>145</v>
      </c>
      <c r="E158" s="143" t="s">
        <v>280</v>
      </c>
      <c r="F158" s="144" t="s">
        <v>281</v>
      </c>
      <c r="G158" s="145" t="s">
        <v>161</v>
      </c>
      <c r="H158" s="146">
        <v>55.295000000000002</v>
      </c>
      <c r="I158" s="147"/>
      <c r="J158" s="148">
        <f>ROUND(I158*H158,2)</f>
        <v>0</v>
      </c>
      <c r="K158" s="149"/>
      <c r="L158" s="31"/>
      <c r="M158" s="150" t="s">
        <v>1</v>
      </c>
      <c r="N158" s="151" t="s">
        <v>40</v>
      </c>
      <c r="P158" s="152">
        <f>O158*H158</f>
        <v>0</v>
      </c>
      <c r="Q158" s="152">
        <v>0</v>
      </c>
      <c r="R158" s="152">
        <f>Q158*H158</f>
        <v>0</v>
      </c>
      <c r="S158" s="152">
        <v>0</v>
      </c>
      <c r="T158" s="153">
        <f>S158*H158</f>
        <v>0</v>
      </c>
      <c r="AR158" s="154" t="s">
        <v>149</v>
      </c>
      <c r="AT158" s="154" t="s">
        <v>145</v>
      </c>
      <c r="AU158" s="154" t="s">
        <v>87</v>
      </c>
      <c r="AY158" s="16" t="s">
        <v>143</v>
      </c>
      <c r="BE158" s="155">
        <f>IF(N158="základná",J158,0)</f>
        <v>0</v>
      </c>
      <c r="BF158" s="155">
        <f>IF(N158="znížená",J158,0)</f>
        <v>0</v>
      </c>
      <c r="BG158" s="155">
        <f>IF(N158="zákl. prenesená",J158,0)</f>
        <v>0</v>
      </c>
      <c r="BH158" s="155">
        <f>IF(N158="zníž. prenesená",J158,0)</f>
        <v>0</v>
      </c>
      <c r="BI158" s="155">
        <f>IF(N158="nulová",J158,0)</f>
        <v>0</v>
      </c>
      <c r="BJ158" s="16" t="s">
        <v>87</v>
      </c>
      <c r="BK158" s="155">
        <f>ROUND(I158*H158,2)</f>
        <v>0</v>
      </c>
      <c r="BL158" s="16" t="s">
        <v>149</v>
      </c>
      <c r="BM158" s="154" t="s">
        <v>1602</v>
      </c>
    </row>
    <row r="159" spans="2:65" s="1" customFormat="1" ht="24.25" customHeight="1">
      <c r="B159" s="31"/>
      <c r="C159" s="142" t="s">
        <v>189</v>
      </c>
      <c r="D159" s="142" t="s">
        <v>145</v>
      </c>
      <c r="E159" s="143" t="s">
        <v>283</v>
      </c>
      <c r="F159" s="144" t="s">
        <v>284</v>
      </c>
      <c r="G159" s="145" t="s">
        <v>174</v>
      </c>
      <c r="H159" s="146">
        <v>104.508</v>
      </c>
      <c r="I159" s="147"/>
      <c r="J159" s="148">
        <f>ROUND(I159*H159,2)</f>
        <v>0</v>
      </c>
      <c r="K159" s="149"/>
      <c r="L159" s="31"/>
      <c r="M159" s="150" t="s">
        <v>1</v>
      </c>
      <c r="N159" s="151" t="s">
        <v>40</v>
      </c>
      <c r="P159" s="152">
        <f>O159*H159</f>
        <v>0</v>
      </c>
      <c r="Q159" s="152">
        <v>0</v>
      </c>
      <c r="R159" s="152">
        <f>Q159*H159</f>
        <v>0</v>
      </c>
      <c r="S159" s="152">
        <v>0</v>
      </c>
      <c r="T159" s="153">
        <f>S159*H159</f>
        <v>0</v>
      </c>
      <c r="AR159" s="154" t="s">
        <v>149</v>
      </c>
      <c r="AT159" s="154" t="s">
        <v>145</v>
      </c>
      <c r="AU159" s="154" t="s">
        <v>87</v>
      </c>
      <c r="AY159" s="16" t="s">
        <v>143</v>
      </c>
      <c r="BE159" s="155">
        <f>IF(N159="základná",J159,0)</f>
        <v>0</v>
      </c>
      <c r="BF159" s="155">
        <f>IF(N159="znížená",J159,0)</f>
        <v>0</v>
      </c>
      <c r="BG159" s="155">
        <f>IF(N159="zákl. prenesená",J159,0)</f>
        <v>0</v>
      </c>
      <c r="BH159" s="155">
        <f>IF(N159="zníž. prenesená",J159,0)</f>
        <v>0</v>
      </c>
      <c r="BI159" s="155">
        <f>IF(N159="nulová",J159,0)</f>
        <v>0</v>
      </c>
      <c r="BJ159" s="16" t="s">
        <v>87</v>
      </c>
      <c r="BK159" s="155">
        <f>ROUND(I159*H159,2)</f>
        <v>0</v>
      </c>
      <c r="BL159" s="16" t="s">
        <v>149</v>
      </c>
      <c r="BM159" s="154" t="s">
        <v>1603</v>
      </c>
    </row>
    <row r="160" spans="2:65" s="13" customFormat="1" ht="12">
      <c r="B160" s="163"/>
      <c r="D160" s="157" t="s">
        <v>167</v>
      </c>
      <c r="F160" s="165" t="s">
        <v>1604</v>
      </c>
      <c r="H160" s="166">
        <v>104.508</v>
      </c>
      <c r="I160" s="167"/>
      <c r="L160" s="163"/>
      <c r="M160" s="168"/>
      <c r="T160" s="169"/>
      <c r="AT160" s="164" t="s">
        <v>167</v>
      </c>
      <c r="AU160" s="164" t="s">
        <v>87</v>
      </c>
      <c r="AV160" s="13" t="s">
        <v>87</v>
      </c>
      <c r="AW160" s="13" t="s">
        <v>4</v>
      </c>
      <c r="AX160" s="13" t="s">
        <v>81</v>
      </c>
      <c r="AY160" s="164" t="s">
        <v>143</v>
      </c>
    </row>
    <row r="161" spans="2:65" s="1" customFormat="1" ht="37.75" customHeight="1">
      <c r="B161" s="31"/>
      <c r="C161" s="142" t="s">
        <v>193</v>
      </c>
      <c r="D161" s="142" t="s">
        <v>145</v>
      </c>
      <c r="E161" s="143" t="s">
        <v>287</v>
      </c>
      <c r="F161" s="144" t="s">
        <v>288</v>
      </c>
      <c r="G161" s="145" t="s">
        <v>161</v>
      </c>
      <c r="H161" s="146">
        <v>50.703000000000003</v>
      </c>
      <c r="I161" s="147"/>
      <c r="J161" s="148">
        <f>ROUND(I161*H161,2)</f>
        <v>0</v>
      </c>
      <c r="K161" s="149"/>
      <c r="L161" s="31"/>
      <c r="M161" s="150" t="s">
        <v>1</v>
      </c>
      <c r="N161" s="151" t="s">
        <v>40</v>
      </c>
      <c r="P161" s="152">
        <f>O161*H161</f>
        <v>0</v>
      </c>
      <c r="Q161" s="152">
        <v>0</v>
      </c>
      <c r="R161" s="152">
        <f>Q161*H161</f>
        <v>0</v>
      </c>
      <c r="S161" s="152">
        <v>0</v>
      </c>
      <c r="T161" s="153">
        <f>S161*H161</f>
        <v>0</v>
      </c>
      <c r="AR161" s="154" t="s">
        <v>149</v>
      </c>
      <c r="AT161" s="154" t="s">
        <v>145</v>
      </c>
      <c r="AU161" s="154" t="s">
        <v>87</v>
      </c>
      <c r="AY161" s="16" t="s">
        <v>143</v>
      </c>
      <c r="BE161" s="155">
        <f>IF(N161="základná",J161,0)</f>
        <v>0</v>
      </c>
      <c r="BF161" s="155">
        <f>IF(N161="znížená",J161,0)</f>
        <v>0</v>
      </c>
      <c r="BG161" s="155">
        <f>IF(N161="zákl. prenesená",J161,0)</f>
        <v>0</v>
      </c>
      <c r="BH161" s="155">
        <f>IF(N161="zníž. prenesená",J161,0)</f>
        <v>0</v>
      </c>
      <c r="BI161" s="155">
        <f>IF(N161="nulová",J161,0)</f>
        <v>0</v>
      </c>
      <c r="BJ161" s="16" t="s">
        <v>87</v>
      </c>
      <c r="BK161" s="155">
        <f>ROUND(I161*H161,2)</f>
        <v>0</v>
      </c>
      <c r="BL161" s="16" t="s">
        <v>149</v>
      </c>
      <c r="BM161" s="154" t="s">
        <v>1605</v>
      </c>
    </row>
    <row r="162" spans="2:65" s="12" customFormat="1" ht="12">
      <c r="B162" s="156"/>
      <c r="D162" s="157" t="s">
        <v>167</v>
      </c>
      <c r="E162" s="158" t="s">
        <v>1</v>
      </c>
      <c r="F162" s="159" t="s">
        <v>1581</v>
      </c>
      <c r="H162" s="158" t="s">
        <v>1</v>
      </c>
      <c r="I162" s="160"/>
      <c r="L162" s="156"/>
      <c r="M162" s="161"/>
      <c r="T162" s="162"/>
      <c r="AT162" s="158" t="s">
        <v>167</v>
      </c>
      <c r="AU162" s="158" t="s">
        <v>87</v>
      </c>
      <c r="AV162" s="12" t="s">
        <v>81</v>
      </c>
      <c r="AW162" s="12" t="s">
        <v>30</v>
      </c>
      <c r="AX162" s="12" t="s">
        <v>74</v>
      </c>
      <c r="AY162" s="158" t="s">
        <v>143</v>
      </c>
    </row>
    <row r="163" spans="2:65" s="13" customFormat="1" ht="12">
      <c r="B163" s="163"/>
      <c r="D163" s="157" t="s">
        <v>167</v>
      </c>
      <c r="E163" s="164" t="s">
        <v>1</v>
      </c>
      <c r="F163" s="165" t="s">
        <v>1606</v>
      </c>
      <c r="H163" s="166">
        <v>1.0620000000000001</v>
      </c>
      <c r="I163" s="167"/>
      <c r="L163" s="163"/>
      <c r="M163" s="168"/>
      <c r="T163" s="169"/>
      <c r="AT163" s="164" t="s">
        <v>167</v>
      </c>
      <c r="AU163" s="164" t="s">
        <v>87</v>
      </c>
      <c r="AV163" s="13" t="s">
        <v>87</v>
      </c>
      <c r="AW163" s="13" t="s">
        <v>30</v>
      </c>
      <c r="AX163" s="13" t="s">
        <v>74</v>
      </c>
      <c r="AY163" s="164" t="s">
        <v>143</v>
      </c>
    </row>
    <row r="164" spans="2:65" s="13" customFormat="1" ht="12">
      <c r="B164" s="163"/>
      <c r="D164" s="157" t="s">
        <v>167</v>
      </c>
      <c r="E164" s="164" t="s">
        <v>1</v>
      </c>
      <c r="F164" s="165" t="s">
        <v>1607</v>
      </c>
      <c r="H164" s="166">
        <v>1.2370000000000001</v>
      </c>
      <c r="I164" s="167"/>
      <c r="L164" s="163"/>
      <c r="M164" s="168"/>
      <c r="T164" s="169"/>
      <c r="AT164" s="164" t="s">
        <v>167</v>
      </c>
      <c r="AU164" s="164" t="s">
        <v>87</v>
      </c>
      <c r="AV164" s="13" t="s">
        <v>87</v>
      </c>
      <c r="AW164" s="13" t="s">
        <v>30</v>
      </c>
      <c r="AX164" s="13" t="s">
        <v>74</v>
      </c>
      <c r="AY164" s="164" t="s">
        <v>143</v>
      </c>
    </row>
    <row r="165" spans="2:65" s="13" customFormat="1" ht="12">
      <c r="B165" s="163"/>
      <c r="D165" s="157" t="s">
        <v>167</v>
      </c>
      <c r="E165" s="164" t="s">
        <v>1</v>
      </c>
      <c r="F165" s="165" t="s">
        <v>1608</v>
      </c>
      <c r="H165" s="166">
        <v>2.044</v>
      </c>
      <c r="I165" s="167"/>
      <c r="L165" s="163"/>
      <c r="M165" s="168"/>
      <c r="T165" s="169"/>
      <c r="AT165" s="164" t="s">
        <v>167</v>
      </c>
      <c r="AU165" s="164" t="s">
        <v>87</v>
      </c>
      <c r="AV165" s="13" t="s">
        <v>87</v>
      </c>
      <c r="AW165" s="13" t="s">
        <v>30</v>
      </c>
      <c r="AX165" s="13" t="s">
        <v>74</v>
      </c>
      <c r="AY165" s="164" t="s">
        <v>143</v>
      </c>
    </row>
    <row r="166" spans="2:65" s="12" customFormat="1" ht="12">
      <c r="B166" s="156"/>
      <c r="D166" s="157" t="s">
        <v>167</v>
      </c>
      <c r="E166" s="158" t="s">
        <v>1</v>
      </c>
      <c r="F166" s="159" t="s">
        <v>168</v>
      </c>
      <c r="H166" s="158" t="s">
        <v>1</v>
      </c>
      <c r="I166" s="160"/>
      <c r="L166" s="156"/>
      <c r="M166" s="161"/>
      <c r="T166" s="162"/>
      <c r="AT166" s="158" t="s">
        <v>167</v>
      </c>
      <c r="AU166" s="158" t="s">
        <v>87</v>
      </c>
      <c r="AV166" s="12" t="s">
        <v>81</v>
      </c>
      <c r="AW166" s="12" t="s">
        <v>30</v>
      </c>
      <c r="AX166" s="12" t="s">
        <v>74</v>
      </c>
      <c r="AY166" s="158" t="s">
        <v>143</v>
      </c>
    </row>
    <row r="167" spans="2:65" s="13" customFormat="1" ht="12">
      <c r="B167" s="163"/>
      <c r="D167" s="157" t="s">
        <v>167</v>
      </c>
      <c r="E167" s="164" t="s">
        <v>1</v>
      </c>
      <c r="F167" s="165" t="s">
        <v>1609</v>
      </c>
      <c r="H167" s="166">
        <v>26.074000000000002</v>
      </c>
      <c r="I167" s="167"/>
      <c r="L167" s="163"/>
      <c r="M167" s="168"/>
      <c r="T167" s="169"/>
      <c r="AT167" s="164" t="s">
        <v>167</v>
      </c>
      <c r="AU167" s="164" t="s">
        <v>87</v>
      </c>
      <c r="AV167" s="13" t="s">
        <v>87</v>
      </c>
      <c r="AW167" s="13" t="s">
        <v>30</v>
      </c>
      <c r="AX167" s="13" t="s">
        <v>74</v>
      </c>
      <c r="AY167" s="164" t="s">
        <v>143</v>
      </c>
    </row>
    <row r="168" spans="2:65" s="13" customFormat="1" ht="12">
      <c r="B168" s="163"/>
      <c r="D168" s="157" t="s">
        <v>167</v>
      </c>
      <c r="E168" s="164" t="s">
        <v>1</v>
      </c>
      <c r="F168" s="165" t="s">
        <v>1610</v>
      </c>
      <c r="H168" s="166">
        <v>20.286000000000001</v>
      </c>
      <c r="I168" s="167"/>
      <c r="L168" s="163"/>
      <c r="M168" s="168"/>
      <c r="T168" s="169"/>
      <c r="AT168" s="164" t="s">
        <v>167</v>
      </c>
      <c r="AU168" s="164" t="s">
        <v>87</v>
      </c>
      <c r="AV168" s="13" t="s">
        <v>87</v>
      </c>
      <c r="AW168" s="13" t="s">
        <v>30</v>
      </c>
      <c r="AX168" s="13" t="s">
        <v>74</v>
      </c>
      <c r="AY168" s="164" t="s">
        <v>143</v>
      </c>
    </row>
    <row r="169" spans="2:65" s="14" customFormat="1" ht="12">
      <c r="B169" s="170"/>
      <c r="D169" s="157" t="s">
        <v>167</v>
      </c>
      <c r="E169" s="171" t="s">
        <v>1</v>
      </c>
      <c r="F169" s="172" t="s">
        <v>170</v>
      </c>
      <c r="H169" s="173">
        <v>50.703000000000003</v>
      </c>
      <c r="I169" s="174"/>
      <c r="L169" s="170"/>
      <c r="M169" s="175"/>
      <c r="T169" s="176"/>
      <c r="AT169" s="171" t="s">
        <v>167</v>
      </c>
      <c r="AU169" s="171" t="s">
        <v>87</v>
      </c>
      <c r="AV169" s="14" t="s">
        <v>149</v>
      </c>
      <c r="AW169" s="14" t="s">
        <v>30</v>
      </c>
      <c r="AX169" s="14" t="s">
        <v>81</v>
      </c>
      <c r="AY169" s="171" t="s">
        <v>143</v>
      </c>
    </row>
    <row r="170" spans="2:65" s="1" customFormat="1" ht="24.25" customHeight="1">
      <c r="B170" s="31"/>
      <c r="C170" s="142" t="s">
        <v>198</v>
      </c>
      <c r="D170" s="142" t="s">
        <v>145</v>
      </c>
      <c r="E170" s="143" t="s">
        <v>1611</v>
      </c>
      <c r="F170" s="144" t="s">
        <v>1612</v>
      </c>
      <c r="G170" s="145" t="s">
        <v>161</v>
      </c>
      <c r="H170" s="146">
        <v>22.518999999999998</v>
      </c>
      <c r="I170" s="147"/>
      <c r="J170" s="148">
        <f>ROUND(I170*H170,2)</f>
        <v>0</v>
      </c>
      <c r="K170" s="149"/>
      <c r="L170" s="31"/>
      <c r="M170" s="150" t="s">
        <v>1</v>
      </c>
      <c r="N170" s="151" t="s">
        <v>40</v>
      </c>
      <c r="P170" s="152">
        <f>O170*H170</f>
        <v>0</v>
      </c>
      <c r="Q170" s="152">
        <v>0</v>
      </c>
      <c r="R170" s="152">
        <f>Q170*H170</f>
        <v>0</v>
      </c>
      <c r="S170" s="152">
        <v>0</v>
      </c>
      <c r="T170" s="153">
        <f>S170*H170</f>
        <v>0</v>
      </c>
      <c r="AR170" s="154" t="s">
        <v>149</v>
      </c>
      <c r="AT170" s="154" t="s">
        <v>145</v>
      </c>
      <c r="AU170" s="154" t="s">
        <v>87</v>
      </c>
      <c r="AY170" s="16" t="s">
        <v>143</v>
      </c>
      <c r="BE170" s="155">
        <f>IF(N170="základná",J170,0)</f>
        <v>0</v>
      </c>
      <c r="BF170" s="155">
        <f>IF(N170="znížená",J170,0)</f>
        <v>0</v>
      </c>
      <c r="BG170" s="155">
        <f>IF(N170="zákl. prenesená",J170,0)</f>
        <v>0</v>
      </c>
      <c r="BH170" s="155">
        <f>IF(N170="zníž. prenesená",J170,0)</f>
        <v>0</v>
      </c>
      <c r="BI170" s="155">
        <f>IF(N170="nulová",J170,0)</f>
        <v>0</v>
      </c>
      <c r="BJ170" s="16" t="s">
        <v>87</v>
      </c>
      <c r="BK170" s="155">
        <f>ROUND(I170*H170,2)</f>
        <v>0</v>
      </c>
      <c r="BL170" s="16" t="s">
        <v>149</v>
      </c>
      <c r="BM170" s="154" t="s">
        <v>1613</v>
      </c>
    </row>
    <row r="171" spans="2:65" s="12" customFormat="1" ht="12">
      <c r="B171" s="156"/>
      <c r="D171" s="157" t="s">
        <v>167</v>
      </c>
      <c r="E171" s="158" t="s">
        <v>1</v>
      </c>
      <c r="F171" s="159" t="s">
        <v>1585</v>
      </c>
      <c r="H171" s="158" t="s">
        <v>1</v>
      </c>
      <c r="I171" s="160"/>
      <c r="L171" s="156"/>
      <c r="M171" s="161"/>
      <c r="T171" s="162"/>
      <c r="AT171" s="158" t="s">
        <v>167</v>
      </c>
      <c r="AU171" s="158" t="s">
        <v>87</v>
      </c>
      <c r="AV171" s="12" t="s">
        <v>81</v>
      </c>
      <c r="AW171" s="12" t="s">
        <v>30</v>
      </c>
      <c r="AX171" s="12" t="s">
        <v>74</v>
      </c>
      <c r="AY171" s="158" t="s">
        <v>143</v>
      </c>
    </row>
    <row r="172" spans="2:65" s="13" customFormat="1" ht="12">
      <c r="B172" s="163"/>
      <c r="D172" s="157" t="s">
        <v>167</v>
      </c>
      <c r="E172" s="164" t="s">
        <v>1</v>
      </c>
      <c r="F172" s="165" t="s">
        <v>1614</v>
      </c>
      <c r="H172" s="166">
        <v>22.518999999999998</v>
      </c>
      <c r="I172" s="167"/>
      <c r="L172" s="163"/>
      <c r="M172" s="168"/>
      <c r="T172" s="169"/>
      <c r="AT172" s="164" t="s">
        <v>167</v>
      </c>
      <c r="AU172" s="164" t="s">
        <v>87</v>
      </c>
      <c r="AV172" s="13" t="s">
        <v>87</v>
      </c>
      <c r="AW172" s="13" t="s">
        <v>30</v>
      </c>
      <c r="AX172" s="13" t="s">
        <v>74</v>
      </c>
      <c r="AY172" s="164" t="s">
        <v>143</v>
      </c>
    </row>
    <row r="173" spans="2:65" s="14" customFormat="1" ht="12">
      <c r="B173" s="170"/>
      <c r="D173" s="157" t="s">
        <v>167</v>
      </c>
      <c r="E173" s="171" t="s">
        <v>1</v>
      </c>
      <c r="F173" s="172" t="s">
        <v>170</v>
      </c>
      <c r="H173" s="173">
        <v>22.518999999999998</v>
      </c>
      <c r="I173" s="174"/>
      <c r="L173" s="170"/>
      <c r="M173" s="175"/>
      <c r="T173" s="176"/>
      <c r="AT173" s="171" t="s">
        <v>167</v>
      </c>
      <c r="AU173" s="171" t="s">
        <v>87</v>
      </c>
      <c r="AV173" s="14" t="s">
        <v>149</v>
      </c>
      <c r="AW173" s="14" t="s">
        <v>30</v>
      </c>
      <c r="AX173" s="14" t="s">
        <v>81</v>
      </c>
      <c r="AY173" s="171" t="s">
        <v>143</v>
      </c>
    </row>
    <row r="174" spans="2:65" s="1" customFormat="1" ht="16.5" customHeight="1">
      <c r="B174" s="31"/>
      <c r="C174" s="183" t="s">
        <v>205</v>
      </c>
      <c r="D174" s="183" t="s">
        <v>479</v>
      </c>
      <c r="E174" s="184" t="s">
        <v>1615</v>
      </c>
      <c r="F174" s="185" t="s">
        <v>1616</v>
      </c>
      <c r="G174" s="186" t="s">
        <v>174</v>
      </c>
      <c r="H174" s="187">
        <v>42.561</v>
      </c>
      <c r="I174" s="188"/>
      <c r="J174" s="189">
        <f>ROUND(I174*H174,2)</f>
        <v>0</v>
      </c>
      <c r="K174" s="190"/>
      <c r="L174" s="191"/>
      <c r="M174" s="192" t="s">
        <v>1</v>
      </c>
      <c r="N174" s="193" t="s">
        <v>40</v>
      </c>
      <c r="P174" s="152">
        <f>O174*H174</f>
        <v>0</v>
      </c>
      <c r="Q174" s="152">
        <v>1</v>
      </c>
      <c r="R174" s="152">
        <f>Q174*H174</f>
        <v>42.561</v>
      </c>
      <c r="S174" s="152">
        <v>0</v>
      </c>
      <c r="T174" s="153">
        <f>S174*H174</f>
        <v>0</v>
      </c>
      <c r="AR174" s="154" t="s">
        <v>181</v>
      </c>
      <c r="AT174" s="154" t="s">
        <v>479</v>
      </c>
      <c r="AU174" s="154" t="s">
        <v>87</v>
      </c>
      <c r="AY174" s="16" t="s">
        <v>143</v>
      </c>
      <c r="BE174" s="155">
        <f>IF(N174="základná",J174,0)</f>
        <v>0</v>
      </c>
      <c r="BF174" s="155">
        <f>IF(N174="znížená",J174,0)</f>
        <v>0</v>
      </c>
      <c r="BG174" s="155">
        <f>IF(N174="zákl. prenesená",J174,0)</f>
        <v>0</v>
      </c>
      <c r="BH174" s="155">
        <f>IF(N174="zníž. prenesená",J174,0)</f>
        <v>0</v>
      </c>
      <c r="BI174" s="155">
        <f>IF(N174="nulová",J174,0)</f>
        <v>0</v>
      </c>
      <c r="BJ174" s="16" t="s">
        <v>87</v>
      </c>
      <c r="BK174" s="155">
        <f>ROUND(I174*H174,2)</f>
        <v>0</v>
      </c>
      <c r="BL174" s="16" t="s">
        <v>149</v>
      </c>
      <c r="BM174" s="154" t="s">
        <v>1617</v>
      </c>
    </row>
    <row r="175" spans="2:65" s="13" customFormat="1" ht="12">
      <c r="B175" s="163"/>
      <c r="D175" s="157" t="s">
        <v>167</v>
      </c>
      <c r="F175" s="165" t="s">
        <v>1618</v>
      </c>
      <c r="H175" s="166">
        <v>42.561</v>
      </c>
      <c r="I175" s="167"/>
      <c r="L175" s="163"/>
      <c r="M175" s="168"/>
      <c r="T175" s="169"/>
      <c r="AT175" s="164" t="s">
        <v>167</v>
      </c>
      <c r="AU175" s="164" t="s">
        <v>87</v>
      </c>
      <c r="AV175" s="13" t="s">
        <v>87</v>
      </c>
      <c r="AW175" s="13" t="s">
        <v>4</v>
      </c>
      <c r="AX175" s="13" t="s">
        <v>81</v>
      </c>
      <c r="AY175" s="164" t="s">
        <v>143</v>
      </c>
    </row>
    <row r="176" spans="2:65" s="1" customFormat="1" ht="24.25" customHeight="1">
      <c r="B176" s="31"/>
      <c r="C176" s="142" t="s">
        <v>213</v>
      </c>
      <c r="D176" s="142" t="s">
        <v>145</v>
      </c>
      <c r="E176" s="143" t="s">
        <v>1619</v>
      </c>
      <c r="F176" s="144" t="s">
        <v>1620</v>
      </c>
      <c r="G176" s="145" t="s">
        <v>161</v>
      </c>
      <c r="H176" s="146">
        <v>4.399</v>
      </c>
      <c r="I176" s="147"/>
      <c r="J176" s="148">
        <f>ROUND(I176*H176,2)</f>
        <v>0</v>
      </c>
      <c r="K176" s="149"/>
      <c r="L176" s="31"/>
      <c r="M176" s="150" t="s">
        <v>1</v>
      </c>
      <c r="N176" s="151" t="s">
        <v>40</v>
      </c>
      <c r="P176" s="152">
        <f>O176*H176</f>
        <v>0</v>
      </c>
      <c r="Q176" s="152">
        <v>0</v>
      </c>
      <c r="R176" s="152">
        <f>Q176*H176</f>
        <v>0</v>
      </c>
      <c r="S176" s="152">
        <v>0</v>
      </c>
      <c r="T176" s="153">
        <f>S176*H176</f>
        <v>0</v>
      </c>
      <c r="AR176" s="154" t="s">
        <v>149</v>
      </c>
      <c r="AT176" s="154" t="s">
        <v>145</v>
      </c>
      <c r="AU176" s="154" t="s">
        <v>87</v>
      </c>
      <c r="AY176" s="16" t="s">
        <v>143</v>
      </c>
      <c r="BE176" s="155">
        <f>IF(N176="základná",J176,0)</f>
        <v>0</v>
      </c>
      <c r="BF176" s="155">
        <f>IF(N176="znížená",J176,0)</f>
        <v>0</v>
      </c>
      <c r="BG176" s="155">
        <f>IF(N176="zákl. prenesená",J176,0)</f>
        <v>0</v>
      </c>
      <c r="BH176" s="155">
        <f>IF(N176="zníž. prenesená",J176,0)</f>
        <v>0</v>
      </c>
      <c r="BI176" s="155">
        <f>IF(N176="nulová",J176,0)</f>
        <v>0</v>
      </c>
      <c r="BJ176" s="16" t="s">
        <v>87</v>
      </c>
      <c r="BK176" s="155">
        <f>ROUND(I176*H176,2)</f>
        <v>0</v>
      </c>
      <c r="BL176" s="16" t="s">
        <v>149</v>
      </c>
      <c r="BM176" s="154" t="s">
        <v>1621</v>
      </c>
    </row>
    <row r="177" spans="2:65" s="12" customFormat="1" ht="12">
      <c r="B177" s="156"/>
      <c r="D177" s="157" t="s">
        <v>167</v>
      </c>
      <c r="E177" s="158" t="s">
        <v>1</v>
      </c>
      <c r="F177" s="159" t="s">
        <v>168</v>
      </c>
      <c r="H177" s="158" t="s">
        <v>1</v>
      </c>
      <c r="I177" s="160"/>
      <c r="L177" s="156"/>
      <c r="M177" s="161"/>
      <c r="T177" s="162"/>
      <c r="AT177" s="158" t="s">
        <v>167</v>
      </c>
      <c r="AU177" s="158" t="s">
        <v>87</v>
      </c>
      <c r="AV177" s="12" t="s">
        <v>81</v>
      </c>
      <c r="AW177" s="12" t="s">
        <v>30</v>
      </c>
      <c r="AX177" s="12" t="s">
        <v>74</v>
      </c>
      <c r="AY177" s="158" t="s">
        <v>143</v>
      </c>
    </row>
    <row r="178" spans="2:65" s="13" customFormat="1" ht="12">
      <c r="B178" s="163"/>
      <c r="D178" s="157" t="s">
        <v>167</v>
      </c>
      <c r="E178" s="164" t="s">
        <v>1</v>
      </c>
      <c r="F178" s="165" t="s">
        <v>1622</v>
      </c>
      <c r="H178" s="166">
        <v>2.37</v>
      </c>
      <c r="I178" s="167"/>
      <c r="L178" s="163"/>
      <c r="M178" s="168"/>
      <c r="T178" s="169"/>
      <c r="AT178" s="164" t="s">
        <v>167</v>
      </c>
      <c r="AU178" s="164" t="s">
        <v>87</v>
      </c>
      <c r="AV178" s="13" t="s">
        <v>87</v>
      </c>
      <c r="AW178" s="13" t="s">
        <v>30</v>
      </c>
      <c r="AX178" s="13" t="s">
        <v>74</v>
      </c>
      <c r="AY178" s="164" t="s">
        <v>143</v>
      </c>
    </row>
    <row r="179" spans="2:65" s="13" customFormat="1" ht="12">
      <c r="B179" s="163"/>
      <c r="D179" s="157" t="s">
        <v>167</v>
      </c>
      <c r="E179" s="164" t="s">
        <v>1</v>
      </c>
      <c r="F179" s="165" t="s">
        <v>1623</v>
      </c>
      <c r="H179" s="166">
        <v>2.0289999999999999</v>
      </c>
      <c r="I179" s="167"/>
      <c r="L179" s="163"/>
      <c r="M179" s="168"/>
      <c r="T179" s="169"/>
      <c r="AT179" s="164" t="s">
        <v>167</v>
      </c>
      <c r="AU179" s="164" t="s">
        <v>87</v>
      </c>
      <c r="AV179" s="13" t="s">
        <v>87</v>
      </c>
      <c r="AW179" s="13" t="s">
        <v>30</v>
      </c>
      <c r="AX179" s="13" t="s">
        <v>74</v>
      </c>
      <c r="AY179" s="164" t="s">
        <v>143</v>
      </c>
    </row>
    <row r="180" spans="2:65" s="14" customFormat="1" ht="12">
      <c r="B180" s="170"/>
      <c r="D180" s="157" t="s">
        <v>167</v>
      </c>
      <c r="E180" s="171" t="s">
        <v>1</v>
      </c>
      <c r="F180" s="172" t="s">
        <v>170</v>
      </c>
      <c r="H180" s="173">
        <v>4.399</v>
      </c>
      <c r="I180" s="174"/>
      <c r="L180" s="170"/>
      <c r="M180" s="175"/>
      <c r="T180" s="176"/>
      <c r="AT180" s="171" t="s">
        <v>167</v>
      </c>
      <c r="AU180" s="171" t="s">
        <v>87</v>
      </c>
      <c r="AV180" s="14" t="s">
        <v>149</v>
      </c>
      <c r="AW180" s="14" t="s">
        <v>30</v>
      </c>
      <c r="AX180" s="14" t="s">
        <v>81</v>
      </c>
      <c r="AY180" s="171" t="s">
        <v>143</v>
      </c>
    </row>
    <row r="181" spans="2:65" s="11" customFormat="1" ht="22.75" customHeight="1">
      <c r="B181" s="130"/>
      <c r="D181" s="131" t="s">
        <v>73</v>
      </c>
      <c r="E181" s="140" t="s">
        <v>149</v>
      </c>
      <c r="F181" s="140" t="s">
        <v>434</v>
      </c>
      <c r="I181" s="133"/>
      <c r="J181" s="141">
        <f>BK181</f>
        <v>0</v>
      </c>
      <c r="L181" s="130"/>
      <c r="M181" s="135"/>
      <c r="P181" s="136">
        <f>SUM(P182:P199)</f>
        <v>0</v>
      </c>
      <c r="R181" s="136">
        <f>SUM(R182:R199)</f>
        <v>17.110293520000003</v>
      </c>
      <c r="T181" s="137">
        <f>SUM(T182:T199)</f>
        <v>0</v>
      </c>
      <c r="AR181" s="131" t="s">
        <v>81</v>
      </c>
      <c r="AT181" s="138" t="s">
        <v>73</v>
      </c>
      <c r="AU181" s="138" t="s">
        <v>81</v>
      </c>
      <c r="AY181" s="131" t="s">
        <v>143</v>
      </c>
      <c r="BK181" s="139">
        <f>SUM(BK182:BK199)</f>
        <v>0</v>
      </c>
    </row>
    <row r="182" spans="2:65" s="1" customFormat="1" ht="37.75" customHeight="1">
      <c r="B182" s="31"/>
      <c r="C182" s="142" t="s">
        <v>293</v>
      </c>
      <c r="D182" s="142" t="s">
        <v>145</v>
      </c>
      <c r="E182" s="143" t="s">
        <v>1624</v>
      </c>
      <c r="F182" s="144" t="s">
        <v>1625</v>
      </c>
      <c r="G182" s="145" t="s">
        <v>161</v>
      </c>
      <c r="H182" s="146">
        <v>6.32</v>
      </c>
      <c r="I182" s="147"/>
      <c r="J182" s="148">
        <f>ROUND(I182*H182,2)</f>
        <v>0</v>
      </c>
      <c r="K182" s="149"/>
      <c r="L182" s="31"/>
      <c r="M182" s="150" t="s">
        <v>1</v>
      </c>
      <c r="N182" s="151" t="s">
        <v>40</v>
      </c>
      <c r="P182" s="152">
        <f>O182*H182</f>
        <v>0</v>
      </c>
      <c r="Q182" s="152">
        <v>1.8907700000000001</v>
      </c>
      <c r="R182" s="152">
        <f>Q182*H182</f>
        <v>11.949666400000002</v>
      </c>
      <c r="S182" s="152">
        <v>0</v>
      </c>
      <c r="T182" s="153">
        <f>S182*H182</f>
        <v>0</v>
      </c>
      <c r="AR182" s="154" t="s">
        <v>149</v>
      </c>
      <c r="AT182" s="154" t="s">
        <v>145</v>
      </c>
      <c r="AU182" s="154" t="s">
        <v>87</v>
      </c>
      <c r="AY182" s="16" t="s">
        <v>143</v>
      </c>
      <c r="BE182" s="155">
        <f>IF(N182="základná",J182,0)</f>
        <v>0</v>
      </c>
      <c r="BF182" s="155">
        <f>IF(N182="znížená",J182,0)</f>
        <v>0</v>
      </c>
      <c r="BG182" s="155">
        <f>IF(N182="zákl. prenesená",J182,0)</f>
        <v>0</v>
      </c>
      <c r="BH182" s="155">
        <f>IF(N182="zníž. prenesená",J182,0)</f>
        <v>0</v>
      </c>
      <c r="BI182" s="155">
        <f>IF(N182="nulová",J182,0)</f>
        <v>0</v>
      </c>
      <c r="BJ182" s="16" t="s">
        <v>87</v>
      </c>
      <c r="BK182" s="155">
        <f>ROUND(I182*H182,2)</f>
        <v>0</v>
      </c>
      <c r="BL182" s="16" t="s">
        <v>149</v>
      </c>
      <c r="BM182" s="154" t="s">
        <v>1626</v>
      </c>
    </row>
    <row r="183" spans="2:65" s="12" customFormat="1" ht="12">
      <c r="B183" s="156"/>
      <c r="D183" s="157" t="s">
        <v>167</v>
      </c>
      <c r="E183" s="158" t="s">
        <v>1</v>
      </c>
      <c r="F183" s="159" t="s">
        <v>168</v>
      </c>
      <c r="H183" s="158" t="s">
        <v>1</v>
      </c>
      <c r="I183" s="160"/>
      <c r="L183" s="156"/>
      <c r="M183" s="161"/>
      <c r="T183" s="162"/>
      <c r="AT183" s="158" t="s">
        <v>167</v>
      </c>
      <c r="AU183" s="158" t="s">
        <v>87</v>
      </c>
      <c r="AV183" s="12" t="s">
        <v>81</v>
      </c>
      <c r="AW183" s="12" t="s">
        <v>30</v>
      </c>
      <c r="AX183" s="12" t="s">
        <v>74</v>
      </c>
      <c r="AY183" s="158" t="s">
        <v>143</v>
      </c>
    </row>
    <row r="184" spans="2:65" s="13" customFormat="1" ht="12">
      <c r="B184" s="163"/>
      <c r="D184" s="157" t="s">
        <v>167</v>
      </c>
      <c r="E184" s="164" t="s">
        <v>1</v>
      </c>
      <c r="F184" s="165" t="s">
        <v>1622</v>
      </c>
      <c r="H184" s="166">
        <v>2.37</v>
      </c>
      <c r="I184" s="167"/>
      <c r="L184" s="163"/>
      <c r="M184" s="168"/>
      <c r="T184" s="169"/>
      <c r="AT184" s="164" t="s">
        <v>167</v>
      </c>
      <c r="AU184" s="164" t="s">
        <v>87</v>
      </c>
      <c r="AV184" s="13" t="s">
        <v>87</v>
      </c>
      <c r="AW184" s="13" t="s">
        <v>30</v>
      </c>
      <c r="AX184" s="13" t="s">
        <v>74</v>
      </c>
      <c r="AY184" s="164" t="s">
        <v>143</v>
      </c>
    </row>
    <row r="185" spans="2:65" s="13" customFormat="1" ht="12">
      <c r="B185" s="163"/>
      <c r="D185" s="157" t="s">
        <v>167</v>
      </c>
      <c r="E185" s="164" t="s">
        <v>1</v>
      </c>
      <c r="F185" s="165" t="s">
        <v>1623</v>
      </c>
      <c r="H185" s="166">
        <v>2.0289999999999999</v>
      </c>
      <c r="I185" s="167"/>
      <c r="L185" s="163"/>
      <c r="M185" s="168"/>
      <c r="T185" s="169"/>
      <c r="AT185" s="164" t="s">
        <v>167</v>
      </c>
      <c r="AU185" s="164" t="s">
        <v>87</v>
      </c>
      <c r="AV185" s="13" t="s">
        <v>87</v>
      </c>
      <c r="AW185" s="13" t="s">
        <v>30</v>
      </c>
      <c r="AX185" s="13" t="s">
        <v>74</v>
      </c>
      <c r="AY185" s="164" t="s">
        <v>143</v>
      </c>
    </row>
    <row r="186" spans="2:65" s="12" customFormat="1" ht="12">
      <c r="B186" s="156"/>
      <c r="D186" s="157" t="s">
        <v>167</v>
      </c>
      <c r="E186" s="158" t="s">
        <v>1</v>
      </c>
      <c r="F186" s="159" t="s">
        <v>1581</v>
      </c>
      <c r="H186" s="158" t="s">
        <v>1</v>
      </c>
      <c r="I186" s="160"/>
      <c r="L186" s="156"/>
      <c r="M186" s="161"/>
      <c r="T186" s="162"/>
      <c r="AT186" s="158" t="s">
        <v>167</v>
      </c>
      <c r="AU186" s="158" t="s">
        <v>87</v>
      </c>
      <c r="AV186" s="12" t="s">
        <v>81</v>
      </c>
      <c r="AW186" s="12" t="s">
        <v>30</v>
      </c>
      <c r="AX186" s="12" t="s">
        <v>74</v>
      </c>
      <c r="AY186" s="158" t="s">
        <v>143</v>
      </c>
    </row>
    <row r="187" spans="2:65" s="13" customFormat="1" ht="12">
      <c r="B187" s="163"/>
      <c r="D187" s="157" t="s">
        <v>167</v>
      </c>
      <c r="E187" s="164" t="s">
        <v>1</v>
      </c>
      <c r="F187" s="165" t="s">
        <v>1627</v>
      </c>
      <c r="H187" s="166">
        <v>0.189</v>
      </c>
      <c r="I187" s="167"/>
      <c r="L187" s="163"/>
      <c r="M187" s="168"/>
      <c r="T187" s="169"/>
      <c r="AT187" s="164" t="s">
        <v>167</v>
      </c>
      <c r="AU187" s="164" t="s">
        <v>87</v>
      </c>
      <c r="AV187" s="13" t="s">
        <v>87</v>
      </c>
      <c r="AW187" s="13" t="s">
        <v>30</v>
      </c>
      <c r="AX187" s="13" t="s">
        <v>74</v>
      </c>
      <c r="AY187" s="164" t="s">
        <v>143</v>
      </c>
    </row>
    <row r="188" spans="2:65" s="13" customFormat="1" ht="12">
      <c r="B188" s="163"/>
      <c r="D188" s="157" t="s">
        <v>167</v>
      </c>
      <c r="E188" s="164" t="s">
        <v>1</v>
      </c>
      <c r="F188" s="165" t="s">
        <v>1628</v>
      </c>
      <c r="H188" s="166">
        <v>0.23599999999999999</v>
      </c>
      <c r="I188" s="167"/>
      <c r="L188" s="163"/>
      <c r="M188" s="168"/>
      <c r="T188" s="169"/>
      <c r="AT188" s="164" t="s">
        <v>167</v>
      </c>
      <c r="AU188" s="164" t="s">
        <v>87</v>
      </c>
      <c r="AV188" s="13" t="s">
        <v>87</v>
      </c>
      <c r="AW188" s="13" t="s">
        <v>30</v>
      </c>
      <c r="AX188" s="13" t="s">
        <v>74</v>
      </c>
      <c r="AY188" s="164" t="s">
        <v>143</v>
      </c>
    </row>
    <row r="189" spans="2:65" s="13" customFormat="1" ht="12">
      <c r="B189" s="163"/>
      <c r="D189" s="157" t="s">
        <v>167</v>
      </c>
      <c r="E189" s="164" t="s">
        <v>1</v>
      </c>
      <c r="F189" s="165" t="s">
        <v>1629</v>
      </c>
      <c r="H189" s="166">
        <v>0.21</v>
      </c>
      <c r="I189" s="167"/>
      <c r="L189" s="163"/>
      <c r="M189" s="168"/>
      <c r="T189" s="169"/>
      <c r="AT189" s="164" t="s">
        <v>167</v>
      </c>
      <c r="AU189" s="164" t="s">
        <v>87</v>
      </c>
      <c r="AV189" s="13" t="s">
        <v>87</v>
      </c>
      <c r="AW189" s="13" t="s">
        <v>30</v>
      </c>
      <c r="AX189" s="13" t="s">
        <v>74</v>
      </c>
      <c r="AY189" s="164" t="s">
        <v>143</v>
      </c>
    </row>
    <row r="190" spans="2:65" s="12" customFormat="1" ht="12">
      <c r="B190" s="156"/>
      <c r="D190" s="157" t="s">
        <v>167</v>
      </c>
      <c r="E190" s="158" t="s">
        <v>1</v>
      </c>
      <c r="F190" s="159" t="s">
        <v>1585</v>
      </c>
      <c r="H190" s="158" t="s">
        <v>1</v>
      </c>
      <c r="I190" s="160"/>
      <c r="L190" s="156"/>
      <c r="M190" s="161"/>
      <c r="T190" s="162"/>
      <c r="AT190" s="158" t="s">
        <v>167</v>
      </c>
      <c r="AU190" s="158" t="s">
        <v>87</v>
      </c>
      <c r="AV190" s="12" t="s">
        <v>81</v>
      </c>
      <c r="AW190" s="12" t="s">
        <v>30</v>
      </c>
      <c r="AX190" s="12" t="s">
        <v>74</v>
      </c>
      <c r="AY190" s="158" t="s">
        <v>143</v>
      </c>
    </row>
    <row r="191" spans="2:65" s="13" customFormat="1" ht="12">
      <c r="B191" s="163"/>
      <c r="D191" s="157" t="s">
        <v>167</v>
      </c>
      <c r="E191" s="164" t="s">
        <v>1</v>
      </c>
      <c r="F191" s="165" t="s">
        <v>1630</v>
      </c>
      <c r="H191" s="166">
        <v>1.286</v>
      </c>
      <c r="I191" s="167"/>
      <c r="L191" s="163"/>
      <c r="M191" s="168"/>
      <c r="T191" s="169"/>
      <c r="AT191" s="164" t="s">
        <v>167</v>
      </c>
      <c r="AU191" s="164" t="s">
        <v>87</v>
      </c>
      <c r="AV191" s="13" t="s">
        <v>87</v>
      </c>
      <c r="AW191" s="13" t="s">
        <v>30</v>
      </c>
      <c r="AX191" s="13" t="s">
        <v>74</v>
      </c>
      <c r="AY191" s="164" t="s">
        <v>143</v>
      </c>
    </row>
    <row r="192" spans="2:65" s="14" customFormat="1" ht="12">
      <c r="B192" s="170"/>
      <c r="D192" s="157" t="s">
        <v>167</v>
      </c>
      <c r="E192" s="171" t="s">
        <v>1</v>
      </c>
      <c r="F192" s="172" t="s">
        <v>170</v>
      </c>
      <c r="H192" s="173">
        <v>6.32</v>
      </c>
      <c r="I192" s="174"/>
      <c r="L192" s="170"/>
      <c r="M192" s="175"/>
      <c r="T192" s="176"/>
      <c r="AT192" s="171" t="s">
        <v>167</v>
      </c>
      <c r="AU192" s="171" t="s">
        <v>87</v>
      </c>
      <c r="AV192" s="14" t="s">
        <v>149</v>
      </c>
      <c r="AW192" s="14" t="s">
        <v>30</v>
      </c>
      <c r="AX192" s="14" t="s">
        <v>81</v>
      </c>
      <c r="AY192" s="171" t="s">
        <v>143</v>
      </c>
    </row>
    <row r="193" spans="2:65" s="1" customFormat="1" ht="24.25" customHeight="1">
      <c r="B193" s="31"/>
      <c r="C193" s="142" t="s">
        <v>298</v>
      </c>
      <c r="D193" s="142" t="s">
        <v>145</v>
      </c>
      <c r="E193" s="143" t="s">
        <v>1631</v>
      </c>
      <c r="F193" s="144" t="s">
        <v>1632</v>
      </c>
      <c r="G193" s="145" t="s">
        <v>161</v>
      </c>
      <c r="H193" s="146">
        <v>2.3540000000000001</v>
      </c>
      <c r="I193" s="147"/>
      <c r="J193" s="148">
        <f>ROUND(I193*H193,2)</f>
        <v>0</v>
      </c>
      <c r="K193" s="149"/>
      <c r="L193" s="31"/>
      <c r="M193" s="150" t="s">
        <v>1</v>
      </c>
      <c r="N193" s="151" t="s">
        <v>40</v>
      </c>
      <c r="P193" s="152">
        <f>O193*H193</f>
        <v>0</v>
      </c>
      <c r="Q193" s="152">
        <v>2.1922799999999998</v>
      </c>
      <c r="R193" s="152">
        <f>Q193*H193</f>
        <v>5.16062712</v>
      </c>
      <c r="S193" s="152">
        <v>0</v>
      </c>
      <c r="T193" s="153">
        <f>S193*H193</f>
        <v>0</v>
      </c>
      <c r="AR193" s="154" t="s">
        <v>149</v>
      </c>
      <c r="AT193" s="154" t="s">
        <v>145</v>
      </c>
      <c r="AU193" s="154" t="s">
        <v>87</v>
      </c>
      <c r="AY193" s="16" t="s">
        <v>143</v>
      </c>
      <c r="BE193" s="155">
        <f>IF(N193="základná",J193,0)</f>
        <v>0</v>
      </c>
      <c r="BF193" s="155">
        <f>IF(N193="znížená",J193,0)</f>
        <v>0</v>
      </c>
      <c r="BG193" s="155">
        <f>IF(N193="zákl. prenesená",J193,0)</f>
        <v>0</v>
      </c>
      <c r="BH193" s="155">
        <f>IF(N193="zníž. prenesená",J193,0)</f>
        <v>0</v>
      </c>
      <c r="BI193" s="155">
        <f>IF(N193="nulová",J193,0)</f>
        <v>0</v>
      </c>
      <c r="BJ193" s="16" t="s">
        <v>87</v>
      </c>
      <c r="BK193" s="155">
        <f>ROUND(I193*H193,2)</f>
        <v>0</v>
      </c>
      <c r="BL193" s="16" t="s">
        <v>149</v>
      </c>
      <c r="BM193" s="154" t="s">
        <v>1633</v>
      </c>
    </row>
    <row r="194" spans="2:65" s="12" customFormat="1" ht="12">
      <c r="B194" s="156"/>
      <c r="D194" s="157" t="s">
        <v>167</v>
      </c>
      <c r="E194" s="158" t="s">
        <v>1</v>
      </c>
      <c r="F194" s="159" t="s">
        <v>1634</v>
      </c>
      <c r="H194" s="158" t="s">
        <v>1</v>
      </c>
      <c r="I194" s="160"/>
      <c r="L194" s="156"/>
      <c r="M194" s="161"/>
      <c r="T194" s="162"/>
      <c r="AT194" s="158" t="s">
        <v>167</v>
      </c>
      <c r="AU194" s="158" t="s">
        <v>87</v>
      </c>
      <c r="AV194" s="12" t="s">
        <v>81</v>
      </c>
      <c r="AW194" s="12" t="s">
        <v>30</v>
      </c>
      <c r="AX194" s="12" t="s">
        <v>74</v>
      </c>
      <c r="AY194" s="158" t="s">
        <v>143</v>
      </c>
    </row>
    <row r="195" spans="2:65" s="13" customFormat="1" ht="12">
      <c r="B195" s="163"/>
      <c r="D195" s="157" t="s">
        <v>167</v>
      </c>
      <c r="E195" s="164" t="s">
        <v>1</v>
      </c>
      <c r="F195" s="165" t="s">
        <v>1635</v>
      </c>
      <c r="H195" s="166">
        <v>0.189</v>
      </c>
      <c r="I195" s="167"/>
      <c r="L195" s="163"/>
      <c r="M195" s="168"/>
      <c r="T195" s="169"/>
      <c r="AT195" s="164" t="s">
        <v>167</v>
      </c>
      <c r="AU195" s="164" t="s">
        <v>87</v>
      </c>
      <c r="AV195" s="13" t="s">
        <v>87</v>
      </c>
      <c r="AW195" s="13" t="s">
        <v>30</v>
      </c>
      <c r="AX195" s="13" t="s">
        <v>74</v>
      </c>
      <c r="AY195" s="164" t="s">
        <v>143</v>
      </c>
    </row>
    <row r="196" spans="2:65" s="13" customFormat="1" ht="12">
      <c r="B196" s="163"/>
      <c r="D196" s="157" t="s">
        <v>167</v>
      </c>
      <c r="E196" s="164" t="s">
        <v>1</v>
      </c>
      <c r="F196" s="165" t="s">
        <v>1628</v>
      </c>
      <c r="H196" s="166">
        <v>0.23599999999999999</v>
      </c>
      <c r="I196" s="167"/>
      <c r="L196" s="163"/>
      <c r="M196" s="168"/>
      <c r="T196" s="169"/>
      <c r="AT196" s="164" t="s">
        <v>167</v>
      </c>
      <c r="AU196" s="164" t="s">
        <v>87</v>
      </c>
      <c r="AV196" s="13" t="s">
        <v>87</v>
      </c>
      <c r="AW196" s="13" t="s">
        <v>30</v>
      </c>
      <c r="AX196" s="13" t="s">
        <v>74</v>
      </c>
      <c r="AY196" s="164" t="s">
        <v>143</v>
      </c>
    </row>
    <row r="197" spans="2:65" s="12" customFormat="1" ht="12">
      <c r="B197" s="156"/>
      <c r="D197" s="157" t="s">
        <v>167</v>
      </c>
      <c r="E197" s="158" t="s">
        <v>1</v>
      </c>
      <c r="F197" s="159" t="s">
        <v>1585</v>
      </c>
      <c r="H197" s="158" t="s">
        <v>1</v>
      </c>
      <c r="I197" s="160"/>
      <c r="L197" s="156"/>
      <c r="M197" s="161"/>
      <c r="T197" s="162"/>
      <c r="AT197" s="158" t="s">
        <v>167</v>
      </c>
      <c r="AU197" s="158" t="s">
        <v>87</v>
      </c>
      <c r="AV197" s="12" t="s">
        <v>81</v>
      </c>
      <c r="AW197" s="12" t="s">
        <v>30</v>
      </c>
      <c r="AX197" s="12" t="s">
        <v>74</v>
      </c>
      <c r="AY197" s="158" t="s">
        <v>143</v>
      </c>
    </row>
    <row r="198" spans="2:65" s="13" customFormat="1" ht="12">
      <c r="B198" s="163"/>
      <c r="D198" s="157" t="s">
        <v>167</v>
      </c>
      <c r="E198" s="164" t="s">
        <v>1</v>
      </c>
      <c r="F198" s="165" t="s">
        <v>1636</v>
      </c>
      <c r="H198" s="166">
        <v>1.929</v>
      </c>
      <c r="I198" s="167"/>
      <c r="L198" s="163"/>
      <c r="M198" s="168"/>
      <c r="T198" s="169"/>
      <c r="AT198" s="164" t="s">
        <v>167</v>
      </c>
      <c r="AU198" s="164" t="s">
        <v>87</v>
      </c>
      <c r="AV198" s="13" t="s">
        <v>87</v>
      </c>
      <c r="AW198" s="13" t="s">
        <v>30</v>
      </c>
      <c r="AX198" s="13" t="s">
        <v>74</v>
      </c>
      <c r="AY198" s="164" t="s">
        <v>143</v>
      </c>
    </row>
    <row r="199" spans="2:65" s="14" customFormat="1" ht="12">
      <c r="B199" s="170"/>
      <c r="D199" s="157" t="s">
        <v>167</v>
      </c>
      <c r="E199" s="171" t="s">
        <v>1</v>
      </c>
      <c r="F199" s="172" t="s">
        <v>170</v>
      </c>
      <c r="H199" s="173">
        <v>2.3540000000000001</v>
      </c>
      <c r="I199" s="174"/>
      <c r="L199" s="170"/>
      <c r="M199" s="175"/>
      <c r="T199" s="176"/>
      <c r="AT199" s="171" t="s">
        <v>167</v>
      </c>
      <c r="AU199" s="171" t="s">
        <v>87</v>
      </c>
      <c r="AV199" s="14" t="s">
        <v>149</v>
      </c>
      <c r="AW199" s="14" t="s">
        <v>30</v>
      </c>
      <c r="AX199" s="14" t="s">
        <v>81</v>
      </c>
      <c r="AY199" s="171" t="s">
        <v>143</v>
      </c>
    </row>
    <row r="200" spans="2:65" s="11" customFormat="1" ht="22.75" customHeight="1">
      <c r="B200" s="130"/>
      <c r="D200" s="131" t="s">
        <v>73</v>
      </c>
      <c r="E200" s="140" t="s">
        <v>181</v>
      </c>
      <c r="F200" s="140" t="s">
        <v>1637</v>
      </c>
      <c r="I200" s="133"/>
      <c r="J200" s="141">
        <f>BK200</f>
        <v>0</v>
      </c>
      <c r="L200" s="130"/>
      <c r="M200" s="135"/>
      <c r="P200" s="136">
        <f>SUM(P201:P227)</f>
        <v>0</v>
      </c>
      <c r="R200" s="136">
        <f>SUM(R201:R227)</f>
        <v>5.0952788600000005</v>
      </c>
      <c r="T200" s="137">
        <f>SUM(T201:T227)</f>
        <v>0</v>
      </c>
      <c r="AR200" s="131" t="s">
        <v>81</v>
      </c>
      <c r="AT200" s="138" t="s">
        <v>73</v>
      </c>
      <c r="AU200" s="138" t="s">
        <v>81</v>
      </c>
      <c r="AY200" s="131" t="s">
        <v>143</v>
      </c>
      <c r="BK200" s="139">
        <f>SUM(BK201:BK227)</f>
        <v>0</v>
      </c>
    </row>
    <row r="201" spans="2:65" s="1" customFormat="1" ht="24.25" customHeight="1">
      <c r="B201" s="31"/>
      <c r="C201" s="142" t="s">
        <v>306</v>
      </c>
      <c r="D201" s="142" t="s">
        <v>145</v>
      </c>
      <c r="E201" s="143" t="s">
        <v>1638</v>
      </c>
      <c r="F201" s="144" t="s">
        <v>1639</v>
      </c>
      <c r="G201" s="145" t="s">
        <v>558</v>
      </c>
      <c r="H201" s="146">
        <v>31.625</v>
      </c>
      <c r="I201" s="147"/>
      <c r="J201" s="148">
        <f>ROUND(I201*H201,2)</f>
        <v>0</v>
      </c>
      <c r="K201" s="149"/>
      <c r="L201" s="31"/>
      <c r="M201" s="150" t="s">
        <v>1</v>
      </c>
      <c r="N201" s="151" t="s">
        <v>40</v>
      </c>
      <c r="P201" s="152">
        <f>O201*H201</f>
        <v>0</v>
      </c>
      <c r="Q201" s="152">
        <v>2.7999999999999998E-4</v>
      </c>
      <c r="R201" s="152">
        <f>Q201*H201</f>
        <v>8.855E-3</v>
      </c>
      <c r="S201" s="152">
        <v>0</v>
      </c>
      <c r="T201" s="153">
        <f>S201*H201</f>
        <v>0</v>
      </c>
      <c r="AR201" s="154" t="s">
        <v>149</v>
      </c>
      <c r="AT201" s="154" t="s">
        <v>145</v>
      </c>
      <c r="AU201" s="154" t="s">
        <v>87</v>
      </c>
      <c r="AY201" s="16" t="s">
        <v>143</v>
      </c>
      <c r="BE201" s="155">
        <f>IF(N201="základná",J201,0)</f>
        <v>0</v>
      </c>
      <c r="BF201" s="155">
        <f>IF(N201="znížená",J201,0)</f>
        <v>0</v>
      </c>
      <c r="BG201" s="155">
        <f>IF(N201="zákl. prenesená",J201,0)</f>
        <v>0</v>
      </c>
      <c r="BH201" s="155">
        <f>IF(N201="zníž. prenesená",J201,0)</f>
        <v>0</v>
      </c>
      <c r="BI201" s="155">
        <f>IF(N201="nulová",J201,0)</f>
        <v>0</v>
      </c>
      <c r="BJ201" s="16" t="s">
        <v>87</v>
      </c>
      <c r="BK201" s="155">
        <f>ROUND(I201*H201,2)</f>
        <v>0</v>
      </c>
      <c r="BL201" s="16" t="s">
        <v>149</v>
      </c>
      <c r="BM201" s="154" t="s">
        <v>1640</v>
      </c>
    </row>
    <row r="202" spans="2:65" s="12" customFormat="1" ht="12">
      <c r="B202" s="156"/>
      <c r="D202" s="157" t="s">
        <v>167</v>
      </c>
      <c r="E202" s="158" t="s">
        <v>1</v>
      </c>
      <c r="F202" s="159" t="s">
        <v>168</v>
      </c>
      <c r="H202" s="158" t="s">
        <v>1</v>
      </c>
      <c r="I202" s="160"/>
      <c r="L202" s="156"/>
      <c r="M202" s="161"/>
      <c r="T202" s="162"/>
      <c r="AT202" s="158" t="s">
        <v>167</v>
      </c>
      <c r="AU202" s="158" t="s">
        <v>87</v>
      </c>
      <c r="AV202" s="12" t="s">
        <v>81</v>
      </c>
      <c r="AW202" s="12" t="s">
        <v>30</v>
      </c>
      <c r="AX202" s="12" t="s">
        <v>74</v>
      </c>
      <c r="AY202" s="158" t="s">
        <v>143</v>
      </c>
    </row>
    <row r="203" spans="2:65" s="13" customFormat="1" ht="12">
      <c r="B203" s="163"/>
      <c r="D203" s="157" t="s">
        <v>167</v>
      </c>
      <c r="E203" s="164" t="s">
        <v>1</v>
      </c>
      <c r="F203" s="165" t="s">
        <v>1641</v>
      </c>
      <c r="H203" s="166">
        <v>31.625</v>
      </c>
      <c r="I203" s="167"/>
      <c r="L203" s="163"/>
      <c r="M203" s="168"/>
      <c r="T203" s="169"/>
      <c r="AT203" s="164" t="s">
        <v>167</v>
      </c>
      <c r="AU203" s="164" t="s">
        <v>87</v>
      </c>
      <c r="AV203" s="13" t="s">
        <v>87</v>
      </c>
      <c r="AW203" s="13" t="s">
        <v>30</v>
      </c>
      <c r="AX203" s="13" t="s">
        <v>74</v>
      </c>
      <c r="AY203" s="164" t="s">
        <v>143</v>
      </c>
    </row>
    <row r="204" spans="2:65" s="14" customFormat="1" ht="12">
      <c r="B204" s="170"/>
      <c r="D204" s="157" t="s">
        <v>167</v>
      </c>
      <c r="E204" s="171" t="s">
        <v>1</v>
      </c>
      <c r="F204" s="172" t="s">
        <v>170</v>
      </c>
      <c r="H204" s="173">
        <v>31.625</v>
      </c>
      <c r="I204" s="174"/>
      <c r="L204" s="170"/>
      <c r="M204" s="175"/>
      <c r="T204" s="176"/>
      <c r="AT204" s="171" t="s">
        <v>167</v>
      </c>
      <c r="AU204" s="171" t="s">
        <v>87</v>
      </c>
      <c r="AV204" s="14" t="s">
        <v>149</v>
      </c>
      <c r="AW204" s="14" t="s">
        <v>30</v>
      </c>
      <c r="AX204" s="14" t="s">
        <v>81</v>
      </c>
      <c r="AY204" s="171" t="s">
        <v>143</v>
      </c>
    </row>
    <row r="205" spans="2:65" s="1" customFormat="1" ht="24.25" customHeight="1">
      <c r="B205" s="31"/>
      <c r="C205" s="142" t="s">
        <v>311</v>
      </c>
      <c r="D205" s="142" t="s">
        <v>145</v>
      </c>
      <c r="E205" s="143" t="s">
        <v>1642</v>
      </c>
      <c r="F205" s="144" t="s">
        <v>1643</v>
      </c>
      <c r="G205" s="145" t="s">
        <v>558</v>
      </c>
      <c r="H205" s="146">
        <v>6</v>
      </c>
      <c r="I205" s="147"/>
      <c r="J205" s="148">
        <f>ROUND(I205*H205,2)</f>
        <v>0</v>
      </c>
      <c r="K205" s="149"/>
      <c r="L205" s="31"/>
      <c r="M205" s="150" t="s">
        <v>1</v>
      </c>
      <c r="N205" s="151" t="s">
        <v>40</v>
      </c>
      <c r="P205" s="152">
        <f>O205*H205</f>
        <v>0</v>
      </c>
      <c r="Q205" s="152">
        <v>4.3764999999999999E-4</v>
      </c>
      <c r="R205" s="152">
        <f>Q205*H205</f>
        <v>2.6259E-3</v>
      </c>
      <c r="S205" s="152">
        <v>0</v>
      </c>
      <c r="T205" s="153">
        <f>S205*H205</f>
        <v>0</v>
      </c>
      <c r="AR205" s="154" t="s">
        <v>149</v>
      </c>
      <c r="AT205" s="154" t="s">
        <v>145</v>
      </c>
      <c r="AU205" s="154" t="s">
        <v>87</v>
      </c>
      <c r="AY205" s="16" t="s">
        <v>143</v>
      </c>
      <c r="BE205" s="155">
        <f>IF(N205="základná",J205,0)</f>
        <v>0</v>
      </c>
      <c r="BF205" s="155">
        <f>IF(N205="znížená",J205,0)</f>
        <v>0</v>
      </c>
      <c r="BG205" s="155">
        <f>IF(N205="zákl. prenesená",J205,0)</f>
        <v>0</v>
      </c>
      <c r="BH205" s="155">
        <f>IF(N205="zníž. prenesená",J205,0)</f>
        <v>0</v>
      </c>
      <c r="BI205" s="155">
        <f>IF(N205="nulová",J205,0)</f>
        <v>0</v>
      </c>
      <c r="BJ205" s="16" t="s">
        <v>87</v>
      </c>
      <c r="BK205" s="155">
        <f>ROUND(I205*H205,2)</f>
        <v>0</v>
      </c>
      <c r="BL205" s="16" t="s">
        <v>149</v>
      </c>
      <c r="BM205" s="154" t="s">
        <v>1644</v>
      </c>
    </row>
    <row r="206" spans="2:65" s="1" customFormat="1" ht="24.25" customHeight="1">
      <c r="B206" s="31"/>
      <c r="C206" s="142" t="s">
        <v>316</v>
      </c>
      <c r="D206" s="142" t="s">
        <v>145</v>
      </c>
      <c r="E206" s="143" t="s">
        <v>1645</v>
      </c>
      <c r="F206" s="144" t="s">
        <v>1646</v>
      </c>
      <c r="G206" s="145" t="s">
        <v>558</v>
      </c>
      <c r="H206" s="146">
        <v>32.200000000000003</v>
      </c>
      <c r="I206" s="147"/>
      <c r="J206" s="148">
        <f>ROUND(I206*H206,2)</f>
        <v>0</v>
      </c>
      <c r="K206" s="149"/>
      <c r="L206" s="31"/>
      <c r="M206" s="150" t="s">
        <v>1</v>
      </c>
      <c r="N206" s="151" t="s">
        <v>40</v>
      </c>
      <c r="P206" s="152">
        <f>O206*H206</f>
        <v>0</v>
      </c>
      <c r="Q206" s="152">
        <v>3.6900000000000001E-3</v>
      </c>
      <c r="R206" s="152">
        <f>Q206*H206</f>
        <v>0.11881800000000002</v>
      </c>
      <c r="S206" s="152">
        <v>0</v>
      </c>
      <c r="T206" s="153">
        <f>S206*H206</f>
        <v>0</v>
      </c>
      <c r="AR206" s="154" t="s">
        <v>149</v>
      </c>
      <c r="AT206" s="154" t="s">
        <v>145</v>
      </c>
      <c r="AU206" s="154" t="s">
        <v>87</v>
      </c>
      <c r="AY206" s="16" t="s">
        <v>143</v>
      </c>
      <c r="BE206" s="155">
        <f>IF(N206="základná",J206,0)</f>
        <v>0</v>
      </c>
      <c r="BF206" s="155">
        <f>IF(N206="znížená",J206,0)</f>
        <v>0</v>
      </c>
      <c r="BG206" s="155">
        <f>IF(N206="zákl. prenesená",J206,0)</f>
        <v>0</v>
      </c>
      <c r="BH206" s="155">
        <f>IF(N206="zníž. prenesená",J206,0)</f>
        <v>0</v>
      </c>
      <c r="BI206" s="155">
        <f>IF(N206="nulová",J206,0)</f>
        <v>0</v>
      </c>
      <c r="BJ206" s="16" t="s">
        <v>87</v>
      </c>
      <c r="BK206" s="155">
        <f>ROUND(I206*H206,2)</f>
        <v>0</v>
      </c>
      <c r="BL206" s="16" t="s">
        <v>149</v>
      </c>
      <c r="BM206" s="154" t="s">
        <v>1647</v>
      </c>
    </row>
    <row r="207" spans="2:65" s="12" customFormat="1" ht="12">
      <c r="B207" s="156"/>
      <c r="D207" s="157" t="s">
        <v>167</v>
      </c>
      <c r="E207" s="158" t="s">
        <v>1</v>
      </c>
      <c r="F207" s="159" t="s">
        <v>168</v>
      </c>
      <c r="H207" s="158" t="s">
        <v>1</v>
      </c>
      <c r="I207" s="160"/>
      <c r="L207" s="156"/>
      <c r="M207" s="161"/>
      <c r="T207" s="162"/>
      <c r="AT207" s="158" t="s">
        <v>167</v>
      </c>
      <c r="AU207" s="158" t="s">
        <v>87</v>
      </c>
      <c r="AV207" s="12" t="s">
        <v>81</v>
      </c>
      <c r="AW207" s="12" t="s">
        <v>30</v>
      </c>
      <c r="AX207" s="12" t="s">
        <v>74</v>
      </c>
      <c r="AY207" s="158" t="s">
        <v>143</v>
      </c>
    </row>
    <row r="208" spans="2:65" s="13" customFormat="1" ht="12">
      <c r="B208" s="163"/>
      <c r="D208" s="157" t="s">
        <v>167</v>
      </c>
      <c r="E208" s="164" t="s">
        <v>1</v>
      </c>
      <c r="F208" s="165" t="s">
        <v>1648</v>
      </c>
      <c r="H208" s="166">
        <v>32.200000000000003</v>
      </c>
      <c r="I208" s="167"/>
      <c r="L208" s="163"/>
      <c r="M208" s="168"/>
      <c r="T208" s="169"/>
      <c r="AT208" s="164" t="s">
        <v>167</v>
      </c>
      <c r="AU208" s="164" t="s">
        <v>87</v>
      </c>
      <c r="AV208" s="13" t="s">
        <v>87</v>
      </c>
      <c r="AW208" s="13" t="s">
        <v>30</v>
      </c>
      <c r="AX208" s="13" t="s">
        <v>74</v>
      </c>
      <c r="AY208" s="164" t="s">
        <v>143</v>
      </c>
    </row>
    <row r="209" spans="2:65" s="14" customFormat="1" ht="12">
      <c r="B209" s="170"/>
      <c r="D209" s="157" t="s">
        <v>167</v>
      </c>
      <c r="E209" s="171" t="s">
        <v>1</v>
      </c>
      <c r="F209" s="172" t="s">
        <v>170</v>
      </c>
      <c r="H209" s="173">
        <v>32.200000000000003</v>
      </c>
      <c r="I209" s="174"/>
      <c r="L209" s="170"/>
      <c r="M209" s="175"/>
      <c r="T209" s="176"/>
      <c r="AT209" s="171" t="s">
        <v>167</v>
      </c>
      <c r="AU209" s="171" t="s">
        <v>87</v>
      </c>
      <c r="AV209" s="14" t="s">
        <v>149</v>
      </c>
      <c r="AW209" s="14" t="s">
        <v>30</v>
      </c>
      <c r="AX209" s="14" t="s">
        <v>81</v>
      </c>
      <c r="AY209" s="171" t="s">
        <v>143</v>
      </c>
    </row>
    <row r="210" spans="2:65" s="1" customFormat="1" ht="24.25" customHeight="1">
      <c r="B210" s="31"/>
      <c r="C210" s="142" t="s">
        <v>320</v>
      </c>
      <c r="D210" s="142" t="s">
        <v>145</v>
      </c>
      <c r="E210" s="143" t="s">
        <v>1649</v>
      </c>
      <c r="F210" s="144" t="s">
        <v>1650</v>
      </c>
      <c r="G210" s="145" t="s">
        <v>1438</v>
      </c>
      <c r="H210" s="146">
        <v>1</v>
      </c>
      <c r="I210" s="147"/>
      <c r="J210" s="148">
        <f t="shared" ref="J210:J216" si="0">ROUND(I210*H210,2)</f>
        <v>0</v>
      </c>
      <c r="K210" s="149"/>
      <c r="L210" s="31"/>
      <c r="M210" s="150" t="s">
        <v>1</v>
      </c>
      <c r="N210" s="151" t="s">
        <v>40</v>
      </c>
      <c r="P210" s="152">
        <f t="shared" ref="P210:P216" si="1">O210*H210</f>
        <v>0</v>
      </c>
      <c r="Q210" s="152">
        <v>6.7745999999999995E-4</v>
      </c>
      <c r="R210" s="152">
        <f t="shared" ref="R210:R216" si="2">Q210*H210</f>
        <v>6.7745999999999995E-4</v>
      </c>
      <c r="S210" s="152">
        <v>0</v>
      </c>
      <c r="T210" s="153">
        <f t="shared" ref="T210:T216" si="3">S210*H210</f>
        <v>0</v>
      </c>
      <c r="AR210" s="154" t="s">
        <v>149</v>
      </c>
      <c r="AT210" s="154" t="s">
        <v>145</v>
      </c>
      <c r="AU210" s="154" t="s">
        <v>87</v>
      </c>
      <c r="AY210" s="16" t="s">
        <v>143</v>
      </c>
      <c r="BE210" s="155">
        <f t="shared" ref="BE210:BE216" si="4">IF(N210="základná",J210,0)</f>
        <v>0</v>
      </c>
      <c r="BF210" s="155">
        <f t="shared" ref="BF210:BF216" si="5">IF(N210="znížená",J210,0)</f>
        <v>0</v>
      </c>
      <c r="BG210" s="155">
        <f t="shared" ref="BG210:BG216" si="6">IF(N210="zákl. prenesená",J210,0)</f>
        <v>0</v>
      </c>
      <c r="BH210" s="155">
        <f t="shared" ref="BH210:BH216" si="7">IF(N210="zníž. prenesená",J210,0)</f>
        <v>0</v>
      </c>
      <c r="BI210" s="155">
        <f t="shared" ref="BI210:BI216" si="8">IF(N210="nulová",J210,0)</f>
        <v>0</v>
      </c>
      <c r="BJ210" s="16" t="s">
        <v>87</v>
      </c>
      <c r="BK210" s="155">
        <f t="shared" ref="BK210:BK216" si="9">ROUND(I210*H210,2)</f>
        <v>0</v>
      </c>
      <c r="BL210" s="16" t="s">
        <v>149</v>
      </c>
      <c r="BM210" s="154" t="s">
        <v>1651</v>
      </c>
    </row>
    <row r="211" spans="2:65" s="1" customFormat="1" ht="24.25" customHeight="1">
      <c r="B211" s="31"/>
      <c r="C211" s="142" t="s">
        <v>325</v>
      </c>
      <c r="D211" s="142" t="s">
        <v>145</v>
      </c>
      <c r="E211" s="143" t="s">
        <v>1652</v>
      </c>
      <c r="F211" s="144" t="s">
        <v>1653</v>
      </c>
      <c r="G211" s="145" t="s">
        <v>1438</v>
      </c>
      <c r="H211" s="146">
        <v>1</v>
      </c>
      <c r="I211" s="147"/>
      <c r="J211" s="148">
        <f t="shared" si="0"/>
        <v>0</v>
      </c>
      <c r="K211" s="149"/>
      <c r="L211" s="31"/>
      <c r="M211" s="150" t="s">
        <v>1</v>
      </c>
      <c r="N211" s="151" t="s">
        <v>40</v>
      </c>
      <c r="P211" s="152">
        <f t="shared" si="1"/>
        <v>0</v>
      </c>
      <c r="Q211" s="152">
        <v>0</v>
      </c>
      <c r="R211" s="152">
        <f t="shared" si="2"/>
        <v>0</v>
      </c>
      <c r="S211" s="152">
        <v>0</v>
      </c>
      <c r="T211" s="153">
        <f t="shared" si="3"/>
        <v>0</v>
      </c>
      <c r="AR211" s="154" t="s">
        <v>149</v>
      </c>
      <c r="AT211" s="154" t="s">
        <v>145</v>
      </c>
      <c r="AU211" s="154" t="s">
        <v>87</v>
      </c>
      <c r="AY211" s="16" t="s">
        <v>143</v>
      </c>
      <c r="BE211" s="155">
        <f t="shared" si="4"/>
        <v>0</v>
      </c>
      <c r="BF211" s="155">
        <f t="shared" si="5"/>
        <v>0</v>
      </c>
      <c r="BG211" s="155">
        <f t="shared" si="6"/>
        <v>0</v>
      </c>
      <c r="BH211" s="155">
        <f t="shared" si="7"/>
        <v>0</v>
      </c>
      <c r="BI211" s="155">
        <f t="shared" si="8"/>
        <v>0</v>
      </c>
      <c r="BJ211" s="16" t="s">
        <v>87</v>
      </c>
      <c r="BK211" s="155">
        <f t="shared" si="9"/>
        <v>0</v>
      </c>
      <c r="BL211" s="16" t="s">
        <v>149</v>
      </c>
      <c r="BM211" s="154" t="s">
        <v>1654</v>
      </c>
    </row>
    <row r="212" spans="2:65" s="1" customFormat="1" ht="24.25" customHeight="1">
      <c r="B212" s="31"/>
      <c r="C212" s="142" t="s">
        <v>330</v>
      </c>
      <c r="D212" s="142" t="s">
        <v>145</v>
      </c>
      <c r="E212" s="143" t="s">
        <v>1655</v>
      </c>
      <c r="F212" s="144" t="s">
        <v>1656</v>
      </c>
      <c r="G212" s="145" t="s">
        <v>196</v>
      </c>
      <c r="H212" s="146">
        <v>1</v>
      </c>
      <c r="I212" s="147"/>
      <c r="J212" s="148">
        <f t="shared" si="0"/>
        <v>0</v>
      </c>
      <c r="K212" s="149"/>
      <c r="L212" s="31"/>
      <c r="M212" s="150" t="s">
        <v>1</v>
      </c>
      <c r="N212" s="151" t="s">
        <v>40</v>
      </c>
      <c r="P212" s="152">
        <f t="shared" si="1"/>
        <v>0</v>
      </c>
      <c r="Q212" s="152">
        <v>0</v>
      </c>
      <c r="R212" s="152">
        <f t="shared" si="2"/>
        <v>0</v>
      </c>
      <c r="S212" s="152">
        <v>0</v>
      </c>
      <c r="T212" s="153">
        <f t="shared" si="3"/>
        <v>0</v>
      </c>
      <c r="AR212" s="154" t="s">
        <v>149</v>
      </c>
      <c r="AT212" s="154" t="s">
        <v>145</v>
      </c>
      <c r="AU212" s="154" t="s">
        <v>87</v>
      </c>
      <c r="AY212" s="16" t="s">
        <v>143</v>
      </c>
      <c r="BE212" s="155">
        <f t="shared" si="4"/>
        <v>0</v>
      </c>
      <c r="BF212" s="155">
        <f t="shared" si="5"/>
        <v>0</v>
      </c>
      <c r="BG212" s="155">
        <f t="shared" si="6"/>
        <v>0</v>
      </c>
      <c r="BH212" s="155">
        <f t="shared" si="7"/>
        <v>0</v>
      </c>
      <c r="BI212" s="155">
        <f t="shared" si="8"/>
        <v>0</v>
      </c>
      <c r="BJ212" s="16" t="s">
        <v>87</v>
      </c>
      <c r="BK212" s="155">
        <f t="shared" si="9"/>
        <v>0</v>
      </c>
      <c r="BL212" s="16" t="s">
        <v>149</v>
      </c>
      <c r="BM212" s="154" t="s">
        <v>1657</v>
      </c>
    </row>
    <row r="213" spans="2:65" s="1" customFormat="1" ht="24.25" customHeight="1">
      <c r="B213" s="31"/>
      <c r="C213" s="183" t="s">
        <v>7</v>
      </c>
      <c r="D213" s="183" t="s">
        <v>479</v>
      </c>
      <c r="E213" s="184" t="s">
        <v>1658</v>
      </c>
      <c r="F213" s="185" t="s">
        <v>1659</v>
      </c>
      <c r="G213" s="186" t="s">
        <v>196</v>
      </c>
      <c r="H213" s="187">
        <v>1</v>
      </c>
      <c r="I213" s="188"/>
      <c r="J213" s="189">
        <f t="shared" si="0"/>
        <v>0</v>
      </c>
      <c r="K213" s="190"/>
      <c r="L213" s="191"/>
      <c r="M213" s="192" t="s">
        <v>1</v>
      </c>
      <c r="N213" s="193" t="s">
        <v>40</v>
      </c>
      <c r="P213" s="152">
        <f t="shared" si="1"/>
        <v>0</v>
      </c>
      <c r="Q213" s="152">
        <v>2.8</v>
      </c>
      <c r="R213" s="152">
        <f t="shared" si="2"/>
        <v>2.8</v>
      </c>
      <c r="S213" s="152">
        <v>0</v>
      </c>
      <c r="T213" s="153">
        <f t="shared" si="3"/>
        <v>0</v>
      </c>
      <c r="AR213" s="154" t="s">
        <v>181</v>
      </c>
      <c r="AT213" s="154" t="s">
        <v>479</v>
      </c>
      <c r="AU213" s="154" t="s">
        <v>87</v>
      </c>
      <c r="AY213" s="16" t="s">
        <v>143</v>
      </c>
      <c r="BE213" s="155">
        <f t="shared" si="4"/>
        <v>0</v>
      </c>
      <c r="BF213" s="155">
        <f t="shared" si="5"/>
        <v>0</v>
      </c>
      <c r="BG213" s="155">
        <f t="shared" si="6"/>
        <v>0</v>
      </c>
      <c r="BH213" s="155">
        <f t="shared" si="7"/>
        <v>0</v>
      </c>
      <c r="BI213" s="155">
        <f t="shared" si="8"/>
        <v>0</v>
      </c>
      <c r="BJ213" s="16" t="s">
        <v>87</v>
      </c>
      <c r="BK213" s="155">
        <f t="shared" si="9"/>
        <v>0</v>
      </c>
      <c r="BL213" s="16" t="s">
        <v>149</v>
      </c>
      <c r="BM213" s="154" t="s">
        <v>1660</v>
      </c>
    </row>
    <row r="214" spans="2:65" s="1" customFormat="1" ht="16.5" customHeight="1">
      <c r="B214" s="31"/>
      <c r="C214" s="142" t="s">
        <v>339</v>
      </c>
      <c r="D214" s="142" t="s">
        <v>145</v>
      </c>
      <c r="E214" s="143" t="s">
        <v>1661</v>
      </c>
      <c r="F214" s="144" t="s">
        <v>1662</v>
      </c>
      <c r="G214" s="145" t="s">
        <v>1438</v>
      </c>
      <c r="H214" s="146">
        <v>1</v>
      </c>
      <c r="I214" s="147"/>
      <c r="J214" s="148">
        <f t="shared" si="0"/>
        <v>0</v>
      </c>
      <c r="K214" s="149"/>
      <c r="L214" s="31"/>
      <c r="M214" s="150" t="s">
        <v>1</v>
      </c>
      <c r="N214" s="151" t="s">
        <v>40</v>
      </c>
      <c r="P214" s="152">
        <f t="shared" si="1"/>
        <v>0</v>
      </c>
      <c r="Q214" s="152">
        <v>0</v>
      </c>
      <c r="R214" s="152">
        <f t="shared" si="2"/>
        <v>0</v>
      </c>
      <c r="S214" s="152">
        <v>0</v>
      </c>
      <c r="T214" s="153">
        <f t="shared" si="3"/>
        <v>0</v>
      </c>
      <c r="AR214" s="154" t="s">
        <v>149</v>
      </c>
      <c r="AT214" s="154" t="s">
        <v>145</v>
      </c>
      <c r="AU214" s="154" t="s">
        <v>87</v>
      </c>
      <c r="AY214" s="16" t="s">
        <v>143</v>
      </c>
      <c r="BE214" s="155">
        <f t="shared" si="4"/>
        <v>0</v>
      </c>
      <c r="BF214" s="155">
        <f t="shared" si="5"/>
        <v>0</v>
      </c>
      <c r="BG214" s="155">
        <f t="shared" si="6"/>
        <v>0</v>
      </c>
      <c r="BH214" s="155">
        <f t="shared" si="7"/>
        <v>0</v>
      </c>
      <c r="BI214" s="155">
        <f t="shared" si="8"/>
        <v>0</v>
      </c>
      <c r="BJ214" s="16" t="s">
        <v>87</v>
      </c>
      <c r="BK214" s="155">
        <f t="shared" si="9"/>
        <v>0</v>
      </c>
      <c r="BL214" s="16" t="s">
        <v>149</v>
      </c>
      <c r="BM214" s="154" t="s">
        <v>1663</v>
      </c>
    </row>
    <row r="215" spans="2:65" s="1" customFormat="1" ht="16.5" customHeight="1">
      <c r="B215" s="31"/>
      <c r="C215" s="142" t="s">
        <v>344</v>
      </c>
      <c r="D215" s="142" t="s">
        <v>145</v>
      </c>
      <c r="E215" s="143" t="s">
        <v>1664</v>
      </c>
      <c r="F215" s="144" t="s">
        <v>1665</v>
      </c>
      <c r="G215" s="145" t="s">
        <v>196</v>
      </c>
      <c r="H215" s="146">
        <v>1</v>
      </c>
      <c r="I215" s="147"/>
      <c r="J215" s="148">
        <f t="shared" si="0"/>
        <v>0</v>
      </c>
      <c r="K215" s="149"/>
      <c r="L215" s="31"/>
      <c r="M215" s="150" t="s">
        <v>1</v>
      </c>
      <c r="N215" s="151" t="s">
        <v>40</v>
      </c>
      <c r="P215" s="152">
        <f t="shared" si="1"/>
        <v>0</v>
      </c>
      <c r="Q215" s="152">
        <v>0</v>
      </c>
      <c r="R215" s="152">
        <f t="shared" si="2"/>
        <v>0</v>
      </c>
      <c r="S215" s="152">
        <v>0</v>
      </c>
      <c r="T215" s="153">
        <f t="shared" si="3"/>
        <v>0</v>
      </c>
      <c r="AR215" s="154" t="s">
        <v>149</v>
      </c>
      <c r="AT215" s="154" t="s">
        <v>145</v>
      </c>
      <c r="AU215" s="154" t="s">
        <v>87</v>
      </c>
      <c r="AY215" s="16" t="s">
        <v>143</v>
      </c>
      <c r="BE215" s="155">
        <f t="shared" si="4"/>
        <v>0</v>
      </c>
      <c r="BF215" s="155">
        <f t="shared" si="5"/>
        <v>0</v>
      </c>
      <c r="BG215" s="155">
        <f t="shared" si="6"/>
        <v>0</v>
      </c>
      <c r="BH215" s="155">
        <f t="shared" si="7"/>
        <v>0</v>
      </c>
      <c r="BI215" s="155">
        <f t="shared" si="8"/>
        <v>0</v>
      </c>
      <c r="BJ215" s="16" t="s">
        <v>87</v>
      </c>
      <c r="BK215" s="155">
        <f t="shared" si="9"/>
        <v>0</v>
      </c>
      <c r="BL215" s="16" t="s">
        <v>149</v>
      </c>
      <c r="BM215" s="154" t="s">
        <v>1666</v>
      </c>
    </row>
    <row r="216" spans="2:65" s="1" customFormat="1" ht="21.75" customHeight="1">
      <c r="B216" s="31"/>
      <c r="C216" s="183" t="s">
        <v>350</v>
      </c>
      <c r="D216" s="183" t="s">
        <v>479</v>
      </c>
      <c r="E216" s="184" t="s">
        <v>1667</v>
      </c>
      <c r="F216" s="185" t="s">
        <v>1668</v>
      </c>
      <c r="G216" s="186" t="s">
        <v>196</v>
      </c>
      <c r="H216" s="187">
        <v>1</v>
      </c>
      <c r="I216" s="188"/>
      <c r="J216" s="189">
        <f t="shared" si="0"/>
        <v>0</v>
      </c>
      <c r="K216" s="190"/>
      <c r="L216" s="191"/>
      <c r="M216" s="192" t="s">
        <v>1</v>
      </c>
      <c r="N216" s="193" t="s">
        <v>40</v>
      </c>
      <c r="P216" s="152">
        <f t="shared" si="1"/>
        <v>0</v>
      </c>
      <c r="Q216" s="152">
        <v>0</v>
      </c>
      <c r="R216" s="152">
        <f t="shared" si="2"/>
        <v>0</v>
      </c>
      <c r="S216" s="152">
        <v>0</v>
      </c>
      <c r="T216" s="153">
        <f t="shared" si="3"/>
        <v>0</v>
      </c>
      <c r="AR216" s="154" t="s">
        <v>181</v>
      </c>
      <c r="AT216" s="154" t="s">
        <v>479</v>
      </c>
      <c r="AU216" s="154" t="s">
        <v>87</v>
      </c>
      <c r="AY216" s="16" t="s">
        <v>143</v>
      </c>
      <c r="BE216" s="155">
        <f t="shared" si="4"/>
        <v>0</v>
      </c>
      <c r="BF216" s="155">
        <f t="shared" si="5"/>
        <v>0</v>
      </c>
      <c r="BG216" s="155">
        <f t="shared" si="6"/>
        <v>0</v>
      </c>
      <c r="BH216" s="155">
        <f t="shared" si="7"/>
        <v>0</v>
      </c>
      <c r="BI216" s="155">
        <f t="shared" si="8"/>
        <v>0</v>
      </c>
      <c r="BJ216" s="16" t="s">
        <v>87</v>
      </c>
      <c r="BK216" s="155">
        <f t="shared" si="9"/>
        <v>0</v>
      </c>
      <c r="BL216" s="16" t="s">
        <v>149</v>
      </c>
      <c r="BM216" s="154" t="s">
        <v>1669</v>
      </c>
    </row>
    <row r="217" spans="2:65" s="1" customFormat="1" ht="24">
      <c r="B217" s="31"/>
      <c r="D217" s="157" t="s">
        <v>808</v>
      </c>
      <c r="F217" s="194" t="s">
        <v>1670</v>
      </c>
      <c r="I217" s="195"/>
      <c r="L217" s="31"/>
      <c r="M217" s="196"/>
      <c r="T217" s="58"/>
      <c r="AT217" s="16" t="s">
        <v>808</v>
      </c>
      <c r="AU217" s="16" t="s">
        <v>87</v>
      </c>
    </row>
    <row r="218" spans="2:65" s="1" customFormat="1" ht="16.5" customHeight="1">
      <c r="B218" s="31"/>
      <c r="C218" s="142" t="s">
        <v>356</v>
      </c>
      <c r="D218" s="142" t="s">
        <v>145</v>
      </c>
      <c r="E218" s="143" t="s">
        <v>1671</v>
      </c>
      <c r="F218" s="144" t="s">
        <v>1672</v>
      </c>
      <c r="G218" s="145" t="s">
        <v>196</v>
      </c>
      <c r="H218" s="146">
        <v>1</v>
      </c>
      <c r="I218" s="147"/>
      <c r="J218" s="148">
        <f t="shared" ref="J218:J227" si="10">ROUND(I218*H218,2)</f>
        <v>0</v>
      </c>
      <c r="K218" s="149"/>
      <c r="L218" s="31"/>
      <c r="M218" s="150" t="s">
        <v>1</v>
      </c>
      <c r="N218" s="151" t="s">
        <v>40</v>
      </c>
      <c r="P218" s="152">
        <f t="shared" ref="P218:P227" si="11">O218*H218</f>
        <v>0</v>
      </c>
      <c r="Q218" s="152">
        <v>0</v>
      </c>
      <c r="R218" s="152">
        <f t="shared" ref="R218:R227" si="12">Q218*H218</f>
        <v>0</v>
      </c>
      <c r="S218" s="152">
        <v>0</v>
      </c>
      <c r="T218" s="153">
        <f t="shared" ref="T218:T227" si="13">S218*H218</f>
        <v>0</v>
      </c>
      <c r="AR218" s="154" t="s">
        <v>149</v>
      </c>
      <c r="AT218" s="154" t="s">
        <v>145</v>
      </c>
      <c r="AU218" s="154" t="s">
        <v>87</v>
      </c>
      <c r="AY218" s="16" t="s">
        <v>143</v>
      </c>
      <c r="BE218" s="155">
        <f t="shared" ref="BE218:BE227" si="14">IF(N218="základná",J218,0)</f>
        <v>0</v>
      </c>
      <c r="BF218" s="155">
        <f t="shared" ref="BF218:BF227" si="15">IF(N218="znížená",J218,0)</f>
        <v>0</v>
      </c>
      <c r="BG218" s="155">
        <f t="shared" ref="BG218:BG227" si="16">IF(N218="zákl. prenesená",J218,0)</f>
        <v>0</v>
      </c>
      <c r="BH218" s="155">
        <f t="shared" ref="BH218:BH227" si="17">IF(N218="zníž. prenesená",J218,0)</f>
        <v>0</v>
      </c>
      <c r="BI218" s="155">
        <f t="shared" ref="BI218:BI227" si="18">IF(N218="nulová",J218,0)</f>
        <v>0</v>
      </c>
      <c r="BJ218" s="16" t="s">
        <v>87</v>
      </c>
      <c r="BK218" s="155">
        <f t="shared" ref="BK218:BK227" si="19">ROUND(I218*H218,2)</f>
        <v>0</v>
      </c>
      <c r="BL218" s="16" t="s">
        <v>149</v>
      </c>
      <c r="BM218" s="154" t="s">
        <v>1673</v>
      </c>
    </row>
    <row r="219" spans="2:65" s="1" customFormat="1" ht="16.5" customHeight="1">
      <c r="B219" s="31"/>
      <c r="C219" s="183" t="s">
        <v>361</v>
      </c>
      <c r="D219" s="183" t="s">
        <v>479</v>
      </c>
      <c r="E219" s="184" t="s">
        <v>1674</v>
      </c>
      <c r="F219" s="185" t="s">
        <v>1675</v>
      </c>
      <c r="G219" s="186" t="s">
        <v>196</v>
      </c>
      <c r="H219" s="187">
        <v>1</v>
      </c>
      <c r="I219" s="188"/>
      <c r="J219" s="189">
        <f t="shared" si="10"/>
        <v>0</v>
      </c>
      <c r="K219" s="190"/>
      <c r="L219" s="191"/>
      <c r="M219" s="192" t="s">
        <v>1</v>
      </c>
      <c r="N219" s="193" t="s">
        <v>40</v>
      </c>
      <c r="P219" s="152">
        <f t="shared" si="11"/>
        <v>0</v>
      </c>
      <c r="Q219" s="152">
        <v>2.1</v>
      </c>
      <c r="R219" s="152">
        <f t="shared" si="12"/>
        <v>2.1</v>
      </c>
      <c r="S219" s="152">
        <v>0</v>
      </c>
      <c r="T219" s="153">
        <f t="shared" si="13"/>
        <v>0</v>
      </c>
      <c r="AR219" s="154" t="s">
        <v>181</v>
      </c>
      <c r="AT219" s="154" t="s">
        <v>479</v>
      </c>
      <c r="AU219" s="154" t="s">
        <v>87</v>
      </c>
      <c r="AY219" s="16" t="s">
        <v>143</v>
      </c>
      <c r="BE219" s="155">
        <f t="shared" si="14"/>
        <v>0</v>
      </c>
      <c r="BF219" s="155">
        <f t="shared" si="15"/>
        <v>0</v>
      </c>
      <c r="BG219" s="155">
        <f t="shared" si="16"/>
        <v>0</v>
      </c>
      <c r="BH219" s="155">
        <f t="shared" si="17"/>
        <v>0</v>
      </c>
      <c r="BI219" s="155">
        <f t="shared" si="18"/>
        <v>0</v>
      </c>
      <c r="BJ219" s="16" t="s">
        <v>87</v>
      </c>
      <c r="BK219" s="155">
        <f t="shared" si="19"/>
        <v>0</v>
      </c>
      <c r="BL219" s="16" t="s">
        <v>149</v>
      </c>
      <c r="BM219" s="154" t="s">
        <v>1676</v>
      </c>
    </row>
    <row r="220" spans="2:65" s="1" customFormat="1" ht="33" customHeight="1">
      <c r="B220" s="31"/>
      <c r="C220" s="142" t="s">
        <v>368</v>
      </c>
      <c r="D220" s="142" t="s">
        <v>145</v>
      </c>
      <c r="E220" s="143" t="s">
        <v>1677</v>
      </c>
      <c r="F220" s="144" t="s">
        <v>1678</v>
      </c>
      <c r="G220" s="145" t="s">
        <v>196</v>
      </c>
      <c r="H220" s="146">
        <v>2</v>
      </c>
      <c r="I220" s="147"/>
      <c r="J220" s="148">
        <f t="shared" si="10"/>
        <v>0</v>
      </c>
      <c r="K220" s="149"/>
      <c r="L220" s="31"/>
      <c r="M220" s="150" t="s">
        <v>1</v>
      </c>
      <c r="N220" s="151" t="s">
        <v>40</v>
      </c>
      <c r="P220" s="152">
        <f t="shared" si="11"/>
        <v>0</v>
      </c>
      <c r="Q220" s="152">
        <v>0</v>
      </c>
      <c r="R220" s="152">
        <f t="shared" si="12"/>
        <v>0</v>
      </c>
      <c r="S220" s="152">
        <v>0</v>
      </c>
      <c r="T220" s="153">
        <f t="shared" si="13"/>
        <v>0</v>
      </c>
      <c r="AR220" s="154" t="s">
        <v>149</v>
      </c>
      <c r="AT220" s="154" t="s">
        <v>145</v>
      </c>
      <c r="AU220" s="154" t="s">
        <v>87</v>
      </c>
      <c r="AY220" s="16" t="s">
        <v>143</v>
      </c>
      <c r="BE220" s="155">
        <f t="shared" si="14"/>
        <v>0</v>
      </c>
      <c r="BF220" s="155">
        <f t="shared" si="15"/>
        <v>0</v>
      </c>
      <c r="BG220" s="155">
        <f t="shared" si="16"/>
        <v>0</v>
      </c>
      <c r="BH220" s="155">
        <f t="shared" si="17"/>
        <v>0</v>
      </c>
      <c r="BI220" s="155">
        <f t="shared" si="18"/>
        <v>0</v>
      </c>
      <c r="BJ220" s="16" t="s">
        <v>87</v>
      </c>
      <c r="BK220" s="155">
        <f t="shared" si="19"/>
        <v>0</v>
      </c>
      <c r="BL220" s="16" t="s">
        <v>149</v>
      </c>
      <c r="BM220" s="154" t="s">
        <v>1679</v>
      </c>
    </row>
    <row r="221" spans="2:65" s="1" customFormat="1" ht="24.25" customHeight="1">
      <c r="B221" s="31"/>
      <c r="C221" s="183" t="s">
        <v>383</v>
      </c>
      <c r="D221" s="183" t="s">
        <v>479</v>
      </c>
      <c r="E221" s="184" t="s">
        <v>1680</v>
      </c>
      <c r="F221" s="185" t="s">
        <v>1681</v>
      </c>
      <c r="G221" s="186" t="s">
        <v>196</v>
      </c>
      <c r="H221" s="187">
        <v>2</v>
      </c>
      <c r="I221" s="188"/>
      <c r="J221" s="189">
        <f t="shared" si="10"/>
        <v>0</v>
      </c>
      <c r="K221" s="190"/>
      <c r="L221" s="191"/>
      <c r="M221" s="192" t="s">
        <v>1</v>
      </c>
      <c r="N221" s="193" t="s">
        <v>40</v>
      </c>
      <c r="P221" s="152">
        <f t="shared" si="11"/>
        <v>0</v>
      </c>
      <c r="Q221" s="152">
        <v>7.7999999999999996E-3</v>
      </c>
      <c r="R221" s="152">
        <f t="shared" si="12"/>
        <v>1.5599999999999999E-2</v>
      </c>
      <c r="S221" s="152">
        <v>0</v>
      </c>
      <c r="T221" s="153">
        <f t="shared" si="13"/>
        <v>0</v>
      </c>
      <c r="AR221" s="154" t="s">
        <v>181</v>
      </c>
      <c r="AT221" s="154" t="s">
        <v>479</v>
      </c>
      <c r="AU221" s="154" t="s">
        <v>87</v>
      </c>
      <c r="AY221" s="16" t="s">
        <v>143</v>
      </c>
      <c r="BE221" s="155">
        <f t="shared" si="14"/>
        <v>0</v>
      </c>
      <c r="BF221" s="155">
        <f t="shared" si="15"/>
        <v>0</v>
      </c>
      <c r="BG221" s="155">
        <f t="shared" si="16"/>
        <v>0</v>
      </c>
      <c r="BH221" s="155">
        <f t="shared" si="17"/>
        <v>0</v>
      </c>
      <c r="BI221" s="155">
        <f t="shared" si="18"/>
        <v>0</v>
      </c>
      <c r="BJ221" s="16" t="s">
        <v>87</v>
      </c>
      <c r="BK221" s="155">
        <f t="shared" si="19"/>
        <v>0</v>
      </c>
      <c r="BL221" s="16" t="s">
        <v>149</v>
      </c>
      <c r="BM221" s="154" t="s">
        <v>1682</v>
      </c>
    </row>
    <row r="222" spans="2:65" s="1" customFormat="1" ht="24.25" customHeight="1">
      <c r="B222" s="31"/>
      <c r="C222" s="183" t="s">
        <v>387</v>
      </c>
      <c r="D222" s="183" t="s">
        <v>479</v>
      </c>
      <c r="E222" s="184" t="s">
        <v>1683</v>
      </c>
      <c r="F222" s="185" t="s">
        <v>1684</v>
      </c>
      <c r="G222" s="186" t="s">
        <v>196</v>
      </c>
      <c r="H222" s="187">
        <v>2</v>
      </c>
      <c r="I222" s="188"/>
      <c r="J222" s="189">
        <f t="shared" si="10"/>
        <v>0</v>
      </c>
      <c r="K222" s="190"/>
      <c r="L222" s="191"/>
      <c r="M222" s="192" t="s">
        <v>1</v>
      </c>
      <c r="N222" s="193" t="s">
        <v>40</v>
      </c>
      <c r="P222" s="152">
        <f t="shared" si="11"/>
        <v>0</v>
      </c>
      <c r="Q222" s="152">
        <v>2.3999999999999998E-3</v>
      </c>
      <c r="R222" s="152">
        <f t="shared" si="12"/>
        <v>4.7999999999999996E-3</v>
      </c>
      <c r="S222" s="152">
        <v>0</v>
      </c>
      <c r="T222" s="153">
        <f t="shared" si="13"/>
        <v>0</v>
      </c>
      <c r="AR222" s="154" t="s">
        <v>181</v>
      </c>
      <c r="AT222" s="154" t="s">
        <v>479</v>
      </c>
      <c r="AU222" s="154" t="s">
        <v>87</v>
      </c>
      <c r="AY222" s="16" t="s">
        <v>143</v>
      </c>
      <c r="BE222" s="155">
        <f t="shared" si="14"/>
        <v>0</v>
      </c>
      <c r="BF222" s="155">
        <f t="shared" si="15"/>
        <v>0</v>
      </c>
      <c r="BG222" s="155">
        <f t="shared" si="16"/>
        <v>0</v>
      </c>
      <c r="BH222" s="155">
        <f t="shared" si="17"/>
        <v>0</v>
      </c>
      <c r="BI222" s="155">
        <f t="shared" si="18"/>
        <v>0</v>
      </c>
      <c r="BJ222" s="16" t="s">
        <v>87</v>
      </c>
      <c r="BK222" s="155">
        <f t="shared" si="19"/>
        <v>0</v>
      </c>
      <c r="BL222" s="16" t="s">
        <v>149</v>
      </c>
      <c r="BM222" s="154" t="s">
        <v>1685</v>
      </c>
    </row>
    <row r="223" spans="2:65" s="1" customFormat="1" ht="24.25" customHeight="1">
      <c r="B223" s="31"/>
      <c r="C223" s="183" t="s">
        <v>391</v>
      </c>
      <c r="D223" s="183" t="s">
        <v>479</v>
      </c>
      <c r="E223" s="184" t="s">
        <v>1686</v>
      </c>
      <c r="F223" s="185" t="s">
        <v>1687</v>
      </c>
      <c r="G223" s="186" t="s">
        <v>196</v>
      </c>
      <c r="H223" s="187">
        <v>2</v>
      </c>
      <c r="I223" s="188"/>
      <c r="J223" s="189">
        <f t="shared" si="10"/>
        <v>0</v>
      </c>
      <c r="K223" s="190"/>
      <c r="L223" s="191"/>
      <c r="M223" s="192" t="s">
        <v>1</v>
      </c>
      <c r="N223" s="193" t="s">
        <v>40</v>
      </c>
      <c r="P223" s="152">
        <f t="shared" si="11"/>
        <v>0</v>
      </c>
      <c r="Q223" s="152">
        <v>1.4489999999999999E-2</v>
      </c>
      <c r="R223" s="152">
        <f t="shared" si="12"/>
        <v>2.8979999999999999E-2</v>
      </c>
      <c r="S223" s="152">
        <v>0</v>
      </c>
      <c r="T223" s="153">
        <f t="shared" si="13"/>
        <v>0</v>
      </c>
      <c r="AR223" s="154" t="s">
        <v>181</v>
      </c>
      <c r="AT223" s="154" t="s">
        <v>479</v>
      </c>
      <c r="AU223" s="154" t="s">
        <v>87</v>
      </c>
      <c r="AY223" s="16" t="s">
        <v>143</v>
      </c>
      <c r="BE223" s="155">
        <f t="shared" si="14"/>
        <v>0</v>
      </c>
      <c r="BF223" s="155">
        <f t="shared" si="15"/>
        <v>0</v>
      </c>
      <c r="BG223" s="155">
        <f t="shared" si="16"/>
        <v>0</v>
      </c>
      <c r="BH223" s="155">
        <f t="shared" si="17"/>
        <v>0</v>
      </c>
      <c r="BI223" s="155">
        <f t="shared" si="18"/>
        <v>0</v>
      </c>
      <c r="BJ223" s="16" t="s">
        <v>87</v>
      </c>
      <c r="BK223" s="155">
        <f t="shared" si="19"/>
        <v>0</v>
      </c>
      <c r="BL223" s="16" t="s">
        <v>149</v>
      </c>
      <c r="BM223" s="154" t="s">
        <v>1688</v>
      </c>
    </row>
    <row r="224" spans="2:65" s="1" customFormat="1" ht="24.25" customHeight="1">
      <c r="B224" s="31"/>
      <c r="C224" s="183" t="s">
        <v>395</v>
      </c>
      <c r="D224" s="183" t="s">
        <v>479</v>
      </c>
      <c r="E224" s="184" t="s">
        <v>1689</v>
      </c>
      <c r="F224" s="185" t="s">
        <v>1690</v>
      </c>
      <c r="G224" s="186" t="s">
        <v>196</v>
      </c>
      <c r="H224" s="187">
        <v>2</v>
      </c>
      <c r="I224" s="188"/>
      <c r="J224" s="189">
        <f t="shared" si="10"/>
        <v>0</v>
      </c>
      <c r="K224" s="190"/>
      <c r="L224" s="191"/>
      <c r="M224" s="192" t="s">
        <v>1</v>
      </c>
      <c r="N224" s="193" t="s">
        <v>40</v>
      </c>
      <c r="P224" s="152">
        <f t="shared" si="11"/>
        <v>0</v>
      </c>
      <c r="Q224" s="152">
        <v>2.65E-3</v>
      </c>
      <c r="R224" s="152">
        <f t="shared" si="12"/>
        <v>5.3E-3</v>
      </c>
      <c r="S224" s="152">
        <v>0</v>
      </c>
      <c r="T224" s="153">
        <f t="shared" si="13"/>
        <v>0</v>
      </c>
      <c r="AR224" s="154" t="s">
        <v>181</v>
      </c>
      <c r="AT224" s="154" t="s">
        <v>479</v>
      </c>
      <c r="AU224" s="154" t="s">
        <v>87</v>
      </c>
      <c r="AY224" s="16" t="s">
        <v>143</v>
      </c>
      <c r="BE224" s="155">
        <f t="shared" si="14"/>
        <v>0</v>
      </c>
      <c r="BF224" s="155">
        <f t="shared" si="15"/>
        <v>0</v>
      </c>
      <c r="BG224" s="155">
        <f t="shared" si="16"/>
        <v>0</v>
      </c>
      <c r="BH224" s="155">
        <f t="shared" si="17"/>
        <v>0</v>
      </c>
      <c r="BI224" s="155">
        <f t="shared" si="18"/>
        <v>0</v>
      </c>
      <c r="BJ224" s="16" t="s">
        <v>87</v>
      </c>
      <c r="BK224" s="155">
        <f t="shared" si="19"/>
        <v>0</v>
      </c>
      <c r="BL224" s="16" t="s">
        <v>149</v>
      </c>
      <c r="BM224" s="154" t="s">
        <v>1691</v>
      </c>
    </row>
    <row r="225" spans="2:65" s="1" customFormat="1" ht="24.25" customHeight="1">
      <c r="B225" s="31"/>
      <c r="C225" s="183" t="s">
        <v>399</v>
      </c>
      <c r="D225" s="183" t="s">
        <v>479</v>
      </c>
      <c r="E225" s="184" t="s">
        <v>1692</v>
      </c>
      <c r="F225" s="185" t="s">
        <v>1693</v>
      </c>
      <c r="G225" s="186" t="s">
        <v>196</v>
      </c>
      <c r="H225" s="187">
        <v>4</v>
      </c>
      <c r="I225" s="188"/>
      <c r="J225" s="189">
        <f t="shared" si="10"/>
        <v>0</v>
      </c>
      <c r="K225" s="190"/>
      <c r="L225" s="191"/>
      <c r="M225" s="192" t="s">
        <v>1</v>
      </c>
      <c r="N225" s="193" t="s">
        <v>40</v>
      </c>
      <c r="P225" s="152">
        <f t="shared" si="11"/>
        <v>0</v>
      </c>
      <c r="Q225" s="152">
        <v>6.6E-4</v>
      </c>
      <c r="R225" s="152">
        <f t="shared" si="12"/>
        <v>2.64E-3</v>
      </c>
      <c r="S225" s="152">
        <v>0</v>
      </c>
      <c r="T225" s="153">
        <f t="shared" si="13"/>
        <v>0</v>
      </c>
      <c r="AR225" s="154" t="s">
        <v>181</v>
      </c>
      <c r="AT225" s="154" t="s">
        <v>479</v>
      </c>
      <c r="AU225" s="154" t="s">
        <v>87</v>
      </c>
      <c r="AY225" s="16" t="s">
        <v>143</v>
      </c>
      <c r="BE225" s="155">
        <f t="shared" si="14"/>
        <v>0</v>
      </c>
      <c r="BF225" s="155">
        <f t="shared" si="15"/>
        <v>0</v>
      </c>
      <c r="BG225" s="155">
        <f t="shared" si="16"/>
        <v>0</v>
      </c>
      <c r="BH225" s="155">
        <f t="shared" si="17"/>
        <v>0</v>
      </c>
      <c r="BI225" s="155">
        <f t="shared" si="18"/>
        <v>0</v>
      </c>
      <c r="BJ225" s="16" t="s">
        <v>87</v>
      </c>
      <c r="BK225" s="155">
        <f t="shared" si="19"/>
        <v>0</v>
      </c>
      <c r="BL225" s="16" t="s">
        <v>149</v>
      </c>
      <c r="BM225" s="154" t="s">
        <v>1694</v>
      </c>
    </row>
    <row r="226" spans="2:65" s="1" customFormat="1" ht="24.25" customHeight="1">
      <c r="B226" s="31"/>
      <c r="C226" s="142" t="s">
        <v>404</v>
      </c>
      <c r="D226" s="142" t="s">
        <v>145</v>
      </c>
      <c r="E226" s="143" t="s">
        <v>1695</v>
      </c>
      <c r="F226" s="144" t="s">
        <v>1696</v>
      </c>
      <c r="G226" s="145" t="s">
        <v>558</v>
      </c>
      <c r="H226" s="146">
        <v>37.625</v>
      </c>
      <c r="I226" s="147"/>
      <c r="J226" s="148">
        <f t="shared" si="10"/>
        <v>0</v>
      </c>
      <c r="K226" s="149"/>
      <c r="L226" s="31"/>
      <c r="M226" s="150" t="s">
        <v>1</v>
      </c>
      <c r="N226" s="151" t="s">
        <v>40</v>
      </c>
      <c r="P226" s="152">
        <f t="shared" si="11"/>
        <v>0</v>
      </c>
      <c r="Q226" s="152">
        <v>1E-4</v>
      </c>
      <c r="R226" s="152">
        <f t="shared" si="12"/>
        <v>3.7625000000000002E-3</v>
      </c>
      <c r="S226" s="152">
        <v>0</v>
      </c>
      <c r="T226" s="153">
        <f t="shared" si="13"/>
        <v>0</v>
      </c>
      <c r="AR226" s="154" t="s">
        <v>149</v>
      </c>
      <c r="AT226" s="154" t="s">
        <v>145</v>
      </c>
      <c r="AU226" s="154" t="s">
        <v>87</v>
      </c>
      <c r="AY226" s="16" t="s">
        <v>143</v>
      </c>
      <c r="BE226" s="155">
        <f t="shared" si="14"/>
        <v>0</v>
      </c>
      <c r="BF226" s="155">
        <f t="shared" si="15"/>
        <v>0</v>
      </c>
      <c r="BG226" s="155">
        <f t="shared" si="16"/>
        <v>0</v>
      </c>
      <c r="BH226" s="155">
        <f t="shared" si="17"/>
        <v>0</v>
      </c>
      <c r="BI226" s="155">
        <f t="shared" si="18"/>
        <v>0</v>
      </c>
      <c r="BJ226" s="16" t="s">
        <v>87</v>
      </c>
      <c r="BK226" s="155">
        <f t="shared" si="19"/>
        <v>0</v>
      </c>
      <c r="BL226" s="16" t="s">
        <v>149</v>
      </c>
      <c r="BM226" s="154" t="s">
        <v>1697</v>
      </c>
    </row>
    <row r="227" spans="2:65" s="1" customFormat="1" ht="24.25" customHeight="1">
      <c r="B227" s="31"/>
      <c r="C227" s="142" t="s">
        <v>410</v>
      </c>
      <c r="D227" s="142" t="s">
        <v>145</v>
      </c>
      <c r="E227" s="143" t="s">
        <v>1698</v>
      </c>
      <c r="F227" s="144" t="s">
        <v>1699</v>
      </c>
      <c r="G227" s="145" t="s">
        <v>558</v>
      </c>
      <c r="H227" s="146">
        <v>32.200000000000003</v>
      </c>
      <c r="I227" s="147"/>
      <c r="J227" s="148">
        <f t="shared" si="10"/>
        <v>0</v>
      </c>
      <c r="K227" s="149"/>
      <c r="L227" s="31"/>
      <c r="M227" s="150" t="s">
        <v>1</v>
      </c>
      <c r="N227" s="151" t="s">
        <v>40</v>
      </c>
      <c r="P227" s="152">
        <f t="shared" si="11"/>
        <v>0</v>
      </c>
      <c r="Q227" s="152">
        <v>1E-4</v>
      </c>
      <c r="R227" s="152">
        <f t="shared" si="12"/>
        <v>3.2200000000000006E-3</v>
      </c>
      <c r="S227" s="152">
        <v>0</v>
      </c>
      <c r="T227" s="153">
        <f t="shared" si="13"/>
        <v>0</v>
      </c>
      <c r="AR227" s="154" t="s">
        <v>149</v>
      </c>
      <c r="AT227" s="154" t="s">
        <v>145</v>
      </c>
      <c r="AU227" s="154" t="s">
        <v>87</v>
      </c>
      <c r="AY227" s="16" t="s">
        <v>143</v>
      </c>
      <c r="BE227" s="155">
        <f t="shared" si="14"/>
        <v>0</v>
      </c>
      <c r="BF227" s="155">
        <f t="shared" si="15"/>
        <v>0</v>
      </c>
      <c r="BG227" s="155">
        <f t="shared" si="16"/>
        <v>0</v>
      </c>
      <c r="BH227" s="155">
        <f t="shared" si="17"/>
        <v>0</v>
      </c>
      <c r="BI227" s="155">
        <f t="shared" si="18"/>
        <v>0</v>
      </c>
      <c r="BJ227" s="16" t="s">
        <v>87</v>
      </c>
      <c r="BK227" s="155">
        <f t="shared" si="19"/>
        <v>0</v>
      </c>
      <c r="BL227" s="16" t="s">
        <v>149</v>
      </c>
      <c r="BM227" s="154" t="s">
        <v>1700</v>
      </c>
    </row>
    <row r="228" spans="2:65" s="11" customFormat="1" ht="22.75" customHeight="1">
      <c r="B228" s="130"/>
      <c r="D228" s="131" t="s">
        <v>73</v>
      </c>
      <c r="E228" s="140" t="s">
        <v>696</v>
      </c>
      <c r="F228" s="140" t="s">
        <v>697</v>
      </c>
      <c r="I228" s="133"/>
      <c r="J228" s="141">
        <f>BK228</f>
        <v>0</v>
      </c>
      <c r="L228" s="130"/>
      <c r="M228" s="135"/>
      <c r="P228" s="136">
        <f>P229</f>
        <v>0</v>
      </c>
      <c r="R228" s="136">
        <f>R229</f>
        <v>0</v>
      </c>
      <c r="T228" s="137">
        <f>T229</f>
        <v>0</v>
      </c>
      <c r="AR228" s="131" t="s">
        <v>81</v>
      </c>
      <c r="AT228" s="138" t="s">
        <v>73</v>
      </c>
      <c r="AU228" s="138" t="s">
        <v>81</v>
      </c>
      <c r="AY228" s="131" t="s">
        <v>143</v>
      </c>
      <c r="BK228" s="139">
        <f>BK229</f>
        <v>0</v>
      </c>
    </row>
    <row r="229" spans="2:65" s="1" customFormat="1" ht="33" customHeight="1">
      <c r="B229" s="31"/>
      <c r="C229" s="142" t="s">
        <v>414</v>
      </c>
      <c r="D229" s="142" t="s">
        <v>145</v>
      </c>
      <c r="E229" s="143" t="s">
        <v>1701</v>
      </c>
      <c r="F229" s="144" t="s">
        <v>1702</v>
      </c>
      <c r="G229" s="145" t="s">
        <v>174</v>
      </c>
      <c r="H229" s="146">
        <v>64.766999999999996</v>
      </c>
      <c r="I229" s="147"/>
      <c r="J229" s="148">
        <f>ROUND(I229*H229,2)</f>
        <v>0</v>
      </c>
      <c r="K229" s="149"/>
      <c r="L229" s="31"/>
      <c r="M229" s="150" t="s">
        <v>1</v>
      </c>
      <c r="N229" s="151" t="s">
        <v>40</v>
      </c>
      <c r="P229" s="152">
        <f>O229*H229</f>
        <v>0</v>
      </c>
      <c r="Q229" s="152">
        <v>0</v>
      </c>
      <c r="R229" s="152">
        <f>Q229*H229</f>
        <v>0</v>
      </c>
      <c r="S229" s="152">
        <v>0</v>
      </c>
      <c r="T229" s="153">
        <f>S229*H229</f>
        <v>0</v>
      </c>
      <c r="AR229" s="154" t="s">
        <v>149</v>
      </c>
      <c r="AT229" s="154" t="s">
        <v>145</v>
      </c>
      <c r="AU229" s="154" t="s">
        <v>87</v>
      </c>
      <c r="AY229" s="16" t="s">
        <v>143</v>
      </c>
      <c r="BE229" s="155">
        <f>IF(N229="základná",J229,0)</f>
        <v>0</v>
      </c>
      <c r="BF229" s="155">
        <f>IF(N229="znížená",J229,0)</f>
        <v>0</v>
      </c>
      <c r="BG229" s="155">
        <f>IF(N229="zákl. prenesená",J229,0)</f>
        <v>0</v>
      </c>
      <c r="BH229" s="155">
        <f>IF(N229="zníž. prenesená",J229,0)</f>
        <v>0</v>
      </c>
      <c r="BI229" s="155">
        <f>IF(N229="nulová",J229,0)</f>
        <v>0</v>
      </c>
      <c r="BJ229" s="16" t="s">
        <v>87</v>
      </c>
      <c r="BK229" s="155">
        <f>ROUND(I229*H229,2)</f>
        <v>0</v>
      </c>
      <c r="BL229" s="16" t="s">
        <v>149</v>
      </c>
      <c r="BM229" s="154" t="s">
        <v>1703</v>
      </c>
    </row>
    <row r="230" spans="2:65" s="11" customFormat="1" ht="26" customHeight="1">
      <c r="B230" s="130"/>
      <c r="D230" s="131" t="s">
        <v>73</v>
      </c>
      <c r="E230" s="132" t="s">
        <v>702</v>
      </c>
      <c r="F230" s="132" t="s">
        <v>703</v>
      </c>
      <c r="I230" s="133"/>
      <c r="J230" s="134">
        <f>BK230</f>
        <v>0</v>
      </c>
      <c r="L230" s="130"/>
      <c r="M230" s="135"/>
      <c r="P230" s="136">
        <f>P231+P264+P284</f>
        <v>0</v>
      </c>
      <c r="R230" s="136">
        <f>R231+R264+R284</f>
        <v>0.56576302200000006</v>
      </c>
      <c r="T230" s="137">
        <f>T231+T264+T284</f>
        <v>0</v>
      </c>
      <c r="AR230" s="131" t="s">
        <v>87</v>
      </c>
      <c r="AT230" s="138" t="s">
        <v>73</v>
      </c>
      <c r="AU230" s="138" t="s">
        <v>74</v>
      </c>
      <c r="AY230" s="131" t="s">
        <v>143</v>
      </c>
      <c r="BK230" s="139">
        <f>BK231+BK264+BK284</f>
        <v>0</v>
      </c>
    </row>
    <row r="231" spans="2:65" s="11" customFormat="1" ht="22.75" customHeight="1">
      <c r="B231" s="130"/>
      <c r="D231" s="131" t="s">
        <v>73</v>
      </c>
      <c r="E231" s="140" t="s">
        <v>1704</v>
      </c>
      <c r="F231" s="140" t="s">
        <v>1705</v>
      </c>
      <c r="I231" s="133"/>
      <c r="J231" s="141">
        <f>BK231</f>
        <v>0</v>
      </c>
      <c r="L231" s="130"/>
      <c r="M231" s="135"/>
      <c r="P231" s="136">
        <f>SUM(P232:P263)</f>
        <v>0</v>
      </c>
      <c r="R231" s="136">
        <f>SUM(R232:R263)</f>
        <v>0.10821800000000001</v>
      </c>
      <c r="T231" s="137">
        <f>SUM(T232:T263)</f>
        <v>0</v>
      </c>
      <c r="AR231" s="131" t="s">
        <v>87</v>
      </c>
      <c r="AT231" s="138" t="s">
        <v>73</v>
      </c>
      <c r="AU231" s="138" t="s">
        <v>81</v>
      </c>
      <c r="AY231" s="131" t="s">
        <v>143</v>
      </c>
      <c r="BK231" s="139">
        <f>SUM(BK232:BK263)</f>
        <v>0</v>
      </c>
    </row>
    <row r="232" spans="2:65" s="1" customFormat="1" ht="24.25" customHeight="1">
      <c r="B232" s="31"/>
      <c r="C232" s="142" t="s">
        <v>420</v>
      </c>
      <c r="D232" s="142" t="s">
        <v>145</v>
      </c>
      <c r="E232" s="143" t="s">
        <v>1706</v>
      </c>
      <c r="F232" s="144" t="s">
        <v>1707</v>
      </c>
      <c r="G232" s="145" t="s">
        <v>558</v>
      </c>
      <c r="H232" s="146">
        <v>12.65</v>
      </c>
      <c r="I232" s="147"/>
      <c r="J232" s="148">
        <f>ROUND(I232*H232,2)</f>
        <v>0</v>
      </c>
      <c r="K232" s="149"/>
      <c r="L232" s="31"/>
      <c r="M232" s="150" t="s">
        <v>1</v>
      </c>
      <c r="N232" s="151" t="s">
        <v>40</v>
      </c>
      <c r="P232" s="152">
        <f>O232*H232</f>
        <v>0</v>
      </c>
      <c r="Q232" s="152">
        <v>1.57E-3</v>
      </c>
      <c r="R232" s="152">
        <f>Q232*H232</f>
        <v>1.98605E-2</v>
      </c>
      <c r="S232" s="152">
        <v>0</v>
      </c>
      <c r="T232" s="153">
        <f>S232*H232</f>
        <v>0</v>
      </c>
      <c r="AR232" s="154" t="s">
        <v>298</v>
      </c>
      <c r="AT232" s="154" t="s">
        <v>145</v>
      </c>
      <c r="AU232" s="154" t="s">
        <v>87</v>
      </c>
      <c r="AY232" s="16" t="s">
        <v>143</v>
      </c>
      <c r="BE232" s="155">
        <f>IF(N232="základná",J232,0)</f>
        <v>0</v>
      </c>
      <c r="BF232" s="155">
        <f>IF(N232="znížená",J232,0)</f>
        <v>0</v>
      </c>
      <c r="BG232" s="155">
        <f>IF(N232="zákl. prenesená",J232,0)</f>
        <v>0</v>
      </c>
      <c r="BH232" s="155">
        <f>IF(N232="zníž. prenesená",J232,0)</f>
        <v>0</v>
      </c>
      <c r="BI232" s="155">
        <f>IF(N232="nulová",J232,0)</f>
        <v>0</v>
      </c>
      <c r="BJ232" s="16" t="s">
        <v>87</v>
      </c>
      <c r="BK232" s="155">
        <f>ROUND(I232*H232,2)</f>
        <v>0</v>
      </c>
      <c r="BL232" s="16" t="s">
        <v>298</v>
      </c>
      <c r="BM232" s="154" t="s">
        <v>1708</v>
      </c>
    </row>
    <row r="233" spans="2:65" s="12" customFormat="1" ht="12">
      <c r="B233" s="156"/>
      <c r="D233" s="157" t="s">
        <v>167</v>
      </c>
      <c r="E233" s="158" t="s">
        <v>1</v>
      </c>
      <c r="F233" s="159" t="s">
        <v>168</v>
      </c>
      <c r="H233" s="158" t="s">
        <v>1</v>
      </c>
      <c r="I233" s="160"/>
      <c r="L233" s="156"/>
      <c r="M233" s="161"/>
      <c r="T233" s="162"/>
      <c r="AT233" s="158" t="s">
        <v>167</v>
      </c>
      <c r="AU233" s="158" t="s">
        <v>87</v>
      </c>
      <c r="AV233" s="12" t="s">
        <v>81</v>
      </c>
      <c r="AW233" s="12" t="s">
        <v>30</v>
      </c>
      <c r="AX233" s="12" t="s">
        <v>74</v>
      </c>
      <c r="AY233" s="158" t="s">
        <v>143</v>
      </c>
    </row>
    <row r="234" spans="2:65" s="13" customFormat="1" ht="12">
      <c r="B234" s="163"/>
      <c r="D234" s="157" t="s">
        <v>167</v>
      </c>
      <c r="E234" s="164" t="s">
        <v>1</v>
      </c>
      <c r="F234" s="165" t="s">
        <v>1709</v>
      </c>
      <c r="H234" s="166">
        <v>12.65</v>
      </c>
      <c r="I234" s="167"/>
      <c r="L234" s="163"/>
      <c r="M234" s="168"/>
      <c r="T234" s="169"/>
      <c r="AT234" s="164" t="s">
        <v>167</v>
      </c>
      <c r="AU234" s="164" t="s">
        <v>87</v>
      </c>
      <c r="AV234" s="13" t="s">
        <v>87</v>
      </c>
      <c r="AW234" s="13" t="s">
        <v>30</v>
      </c>
      <c r="AX234" s="13" t="s">
        <v>74</v>
      </c>
      <c r="AY234" s="164" t="s">
        <v>143</v>
      </c>
    </row>
    <row r="235" spans="2:65" s="14" customFormat="1" ht="12">
      <c r="B235" s="170"/>
      <c r="D235" s="157" t="s">
        <v>167</v>
      </c>
      <c r="E235" s="171" t="s">
        <v>1</v>
      </c>
      <c r="F235" s="172" t="s">
        <v>170</v>
      </c>
      <c r="H235" s="173">
        <v>12.65</v>
      </c>
      <c r="I235" s="174"/>
      <c r="L235" s="170"/>
      <c r="M235" s="175"/>
      <c r="T235" s="176"/>
      <c r="AT235" s="171" t="s">
        <v>167</v>
      </c>
      <c r="AU235" s="171" t="s">
        <v>87</v>
      </c>
      <c r="AV235" s="14" t="s">
        <v>149</v>
      </c>
      <c r="AW235" s="14" t="s">
        <v>30</v>
      </c>
      <c r="AX235" s="14" t="s">
        <v>81</v>
      </c>
      <c r="AY235" s="171" t="s">
        <v>143</v>
      </c>
    </row>
    <row r="236" spans="2:65" s="1" customFormat="1" ht="24.25" customHeight="1">
      <c r="B236" s="31"/>
      <c r="C236" s="142" t="s">
        <v>427</v>
      </c>
      <c r="D236" s="142" t="s">
        <v>145</v>
      </c>
      <c r="E236" s="143" t="s">
        <v>1710</v>
      </c>
      <c r="F236" s="144" t="s">
        <v>1711</v>
      </c>
      <c r="G236" s="145" t="s">
        <v>558</v>
      </c>
      <c r="H236" s="146">
        <v>23</v>
      </c>
      <c r="I236" s="147"/>
      <c r="J236" s="148">
        <f>ROUND(I236*H236,2)</f>
        <v>0</v>
      </c>
      <c r="K236" s="149"/>
      <c r="L236" s="31"/>
      <c r="M236" s="150" t="s">
        <v>1</v>
      </c>
      <c r="N236" s="151" t="s">
        <v>40</v>
      </c>
      <c r="P236" s="152">
        <f>O236*H236</f>
        <v>0</v>
      </c>
      <c r="Q236" s="152">
        <v>2.3500000000000001E-3</v>
      </c>
      <c r="R236" s="152">
        <f>Q236*H236</f>
        <v>5.4050000000000001E-2</v>
      </c>
      <c r="S236" s="152">
        <v>0</v>
      </c>
      <c r="T236" s="153">
        <f>S236*H236</f>
        <v>0</v>
      </c>
      <c r="AR236" s="154" t="s">
        <v>298</v>
      </c>
      <c r="AT236" s="154" t="s">
        <v>145</v>
      </c>
      <c r="AU236" s="154" t="s">
        <v>87</v>
      </c>
      <c r="AY236" s="16" t="s">
        <v>143</v>
      </c>
      <c r="BE236" s="155">
        <f>IF(N236="základná",J236,0)</f>
        <v>0</v>
      </c>
      <c r="BF236" s="155">
        <f>IF(N236="znížená",J236,0)</f>
        <v>0</v>
      </c>
      <c r="BG236" s="155">
        <f>IF(N236="zákl. prenesená",J236,0)</f>
        <v>0</v>
      </c>
      <c r="BH236" s="155">
        <f>IF(N236="zníž. prenesená",J236,0)</f>
        <v>0</v>
      </c>
      <c r="BI236" s="155">
        <f>IF(N236="nulová",J236,0)</f>
        <v>0</v>
      </c>
      <c r="BJ236" s="16" t="s">
        <v>87</v>
      </c>
      <c r="BK236" s="155">
        <f>ROUND(I236*H236,2)</f>
        <v>0</v>
      </c>
      <c r="BL236" s="16" t="s">
        <v>298</v>
      </c>
      <c r="BM236" s="154" t="s">
        <v>1712</v>
      </c>
    </row>
    <row r="237" spans="2:65" s="12" customFormat="1" ht="12">
      <c r="B237" s="156"/>
      <c r="D237" s="157" t="s">
        <v>167</v>
      </c>
      <c r="E237" s="158" t="s">
        <v>1</v>
      </c>
      <c r="F237" s="159" t="s">
        <v>168</v>
      </c>
      <c r="H237" s="158" t="s">
        <v>1</v>
      </c>
      <c r="I237" s="160"/>
      <c r="L237" s="156"/>
      <c r="M237" s="161"/>
      <c r="T237" s="162"/>
      <c r="AT237" s="158" t="s">
        <v>167</v>
      </c>
      <c r="AU237" s="158" t="s">
        <v>87</v>
      </c>
      <c r="AV237" s="12" t="s">
        <v>81</v>
      </c>
      <c r="AW237" s="12" t="s">
        <v>30</v>
      </c>
      <c r="AX237" s="12" t="s">
        <v>74</v>
      </c>
      <c r="AY237" s="158" t="s">
        <v>143</v>
      </c>
    </row>
    <row r="238" spans="2:65" s="13" customFormat="1" ht="12">
      <c r="B238" s="163"/>
      <c r="D238" s="157" t="s">
        <v>167</v>
      </c>
      <c r="E238" s="164" t="s">
        <v>1</v>
      </c>
      <c r="F238" s="165" t="s">
        <v>1713</v>
      </c>
      <c r="H238" s="166">
        <v>23</v>
      </c>
      <c r="I238" s="167"/>
      <c r="L238" s="163"/>
      <c r="M238" s="168"/>
      <c r="T238" s="169"/>
      <c r="AT238" s="164" t="s">
        <v>167</v>
      </c>
      <c r="AU238" s="164" t="s">
        <v>87</v>
      </c>
      <c r="AV238" s="13" t="s">
        <v>87</v>
      </c>
      <c r="AW238" s="13" t="s">
        <v>30</v>
      </c>
      <c r="AX238" s="13" t="s">
        <v>74</v>
      </c>
      <c r="AY238" s="164" t="s">
        <v>143</v>
      </c>
    </row>
    <row r="239" spans="2:65" s="14" customFormat="1" ht="12">
      <c r="B239" s="170"/>
      <c r="D239" s="157" t="s">
        <v>167</v>
      </c>
      <c r="E239" s="171" t="s">
        <v>1</v>
      </c>
      <c r="F239" s="172" t="s">
        <v>170</v>
      </c>
      <c r="H239" s="173">
        <v>23</v>
      </c>
      <c r="I239" s="174"/>
      <c r="L239" s="170"/>
      <c r="M239" s="175"/>
      <c r="T239" s="176"/>
      <c r="AT239" s="171" t="s">
        <v>167</v>
      </c>
      <c r="AU239" s="171" t="s">
        <v>87</v>
      </c>
      <c r="AV239" s="14" t="s">
        <v>149</v>
      </c>
      <c r="AW239" s="14" t="s">
        <v>30</v>
      </c>
      <c r="AX239" s="14" t="s">
        <v>81</v>
      </c>
      <c r="AY239" s="171" t="s">
        <v>143</v>
      </c>
    </row>
    <row r="240" spans="2:65" s="1" customFormat="1" ht="16.5" customHeight="1">
      <c r="B240" s="31"/>
      <c r="C240" s="142" t="s">
        <v>435</v>
      </c>
      <c r="D240" s="142" t="s">
        <v>145</v>
      </c>
      <c r="E240" s="143" t="s">
        <v>1714</v>
      </c>
      <c r="F240" s="144" t="s">
        <v>1715</v>
      </c>
      <c r="G240" s="145" t="s">
        <v>558</v>
      </c>
      <c r="H240" s="146">
        <v>8.0500000000000007</v>
      </c>
      <c r="I240" s="147"/>
      <c r="J240" s="148">
        <f>ROUND(I240*H240,2)</f>
        <v>0</v>
      </c>
      <c r="K240" s="149"/>
      <c r="L240" s="31"/>
      <c r="M240" s="150" t="s">
        <v>1</v>
      </c>
      <c r="N240" s="151" t="s">
        <v>40</v>
      </c>
      <c r="P240" s="152">
        <f>O240*H240</f>
        <v>0</v>
      </c>
      <c r="Q240" s="152">
        <v>1.3799999999999999E-3</v>
      </c>
      <c r="R240" s="152">
        <f>Q240*H240</f>
        <v>1.1109000000000001E-2</v>
      </c>
      <c r="S240" s="152">
        <v>0</v>
      </c>
      <c r="T240" s="153">
        <f>S240*H240</f>
        <v>0</v>
      </c>
      <c r="AR240" s="154" t="s">
        <v>298</v>
      </c>
      <c r="AT240" s="154" t="s">
        <v>145</v>
      </c>
      <c r="AU240" s="154" t="s">
        <v>87</v>
      </c>
      <c r="AY240" s="16" t="s">
        <v>143</v>
      </c>
      <c r="BE240" s="155">
        <f>IF(N240="základná",J240,0)</f>
        <v>0</v>
      </c>
      <c r="BF240" s="155">
        <f>IF(N240="znížená",J240,0)</f>
        <v>0</v>
      </c>
      <c r="BG240" s="155">
        <f>IF(N240="zákl. prenesená",J240,0)</f>
        <v>0</v>
      </c>
      <c r="BH240" s="155">
        <f>IF(N240="zníž. prenesená",J240,0)</f>
        <v>0</v>
      </c>
      <c r="BI240" s="155">
        <f>IF(N240="nulová",J240,0)</f>
        <v>0</v>
      </c>
      <c r="BJ240" s="16" t="s">
        <v>87</v>
      </c>
      <c r="BK240" s="155">
        <f>ROUND(I240*H240,2)</f>
        <v>0</v>
      </c>
      <c r="BL240" s="16" t="s">
        <v>298</v>
      </c>
      <c r="BM240" s="154" t="s">
        <v>1716</v>
      </c>
    </row>
    <row r="241" spans="2:65" s="12" customFormat="1" ht="12">
      <c r="B241" s="156"/>
      <c r="D241" s="157" t="s">
        <v>167</v>
      </c>
      <c r="E241" s="158" t="s">
        <v>1</v>
      </c>
      <c r="F241" s="159" t="s">
        <v>168</v>
      </c>
      <c r="H241" s="158" t="s">
        <v>1</v>
      </c>
      <c r="I241" s="160"/>
      <c r="L241" s="156"/>
      <c r="M241" s="161"/>
      <c r="T241" s="162"/>
      <c r="AT241" s="158" t="s">
        <v>167</v>
      </c>
      <c r="AU241" s="158" t="s">
        <v>87</v>
      </c>
      <c r="AV241" s="12" t="s">
        <v>81</v>
      </c>
      <c r="AW241" s="12" t="s">
        <v>30</v>
      </c>
      <c r="AX241" s="12" t="s">
        <v>74</v>
      </c>
      <c r="AY241" s="158" t="s">
        <v>143</v>
      </c>
    </row>
    <row r="242" spans="2:65" s="13" customFormat="1" ht="12">
      <c r="B242" s="163"/>
      <c r="D242" s="157" t="s">
        <v>167</v>
      </c>
      <c r="E242" s="164" t="s">
        <v>1</v>
      </c>
      <c r="F242" s="165" t="s">
        <v>1717</v>
      </c>
      <c r="H242" s="166">
        <v>8.0500000000000007</v>
      </c>
      <c r="I242" s="167"/>
      <c r="L242" s="163"/>
      <c r="M242" s="168"/>
      <c r="T242" s="169"/>
      <c r="AT242" s="164" t="s">
        <v>167</v>
      </c>
      <c r="AU242" s="164" t="s">
        <v>87</v>
      </c>
      <c r="AV242" s="13" t="s">
        <v>87</v>
      </c>
      <c r="AW242" s="13" t="s">
        <v>30</v>
      </c>
      <c r="AX242" s="13" t="s">
        <v>74</v>
      </c>
      <c r="AY242" s="164" t="s">
        <v>143</v>
      </c>
    </row>
    <row r="243" spans="2:65" s="14" customFormat="1" ht="12">
      <c r="B243" s="170"/>
      <c r="D243" s="157" t="s">
        <v>167</v>
      </c>
      <c r="E243" s="171" t="s">
        <v>1</v>
      </c>
      <c r="F243" s="172" t="s">
        <v>170</v>
      </c>
      <c r="H243" s="173">
        <v>8.0500000000000007</v>
      </c>
      <c r="I243" s="174"/>
      <c r="L243" s="170"/>
      <c r="M243" s="175"/>
      <c r="T243" s="176"/>
      <c r="AT243" s="171" t="s">
        <v>167</v>
      </c>
      <c r="AU243" s="171" t="s">
        <v>87</v>
      </c>
      <c r="AV243" s="14" t="s">
        <v>149</v>
      </c>
      <c r="AW243" s="14" t="s">
        <v>30</v>
      </c>
      <c r="AX243" s="14" t="s">
        <v>81</v>
      </c>
      <c r="AY243" s="171" t="s">
        <v>143</v>
      </c>
    </row>
    <row r="244" spans="2:65" s="1" customFormat="1" ht="21.75" customHeight="1">
      <c r="B244" s="31"/>
      <c r="C244" s="142" t="s">
        <v>439</v>
      </c>
      <c r="D244" s="142" t="s">
        <v>145</v>
      </c>
      <c r="E244" s="143" t="s">
        <v>1718</v>
      </c>
      <c r="F244" s="144" t="s">
        <v>1719</v>
      </c>
      <c r="G244" s="145" t="s">
        <v>558</v>
      </c>
      <c r="H244" s="146">
        <v>6.3250000000000002</v>
      </c>
      <c r="I244" s="147"/>
      <c r="J244" s="148">
        <f>ROUND(I244*H244,2)</f>
        <v>0</v>
      </c>
      <c r="K244" s="149"/>
      <c r="L244" s="31"/>
      <c r="M244" s="150" t="s">
        <v>1</v>
      </c>
      <c r="N244" s="151" t="s">
        <v>40</v>
      </c>
      <c r="P244" s="152">
        <f>O244*H244</f>
        <v>0</v>
      </c>
      <c r="Q244" s="152">
        <v>7.6000000000000004E-4</v>
      </c>
      <c r="R244" s="152">
        <f>Q244*H244</f>
        <v>4.8070000000000005E-3</v>
      </c>
      <c r="S244" s="152">
        <v>0</v>
      </c>
      <c r="T244" s="153">
        <f>S244*H244</f>
        <v>0</v>
      </c>
      <c r="AR244" s="154" t="s">
        <v>298</v>
      </c>
      <c r="AT244" s="154" t="s">
        <v>145</v>
      </c>
      <c r="AU244" s="154" t="s">
        <v>87</v>
      </c>
      <c r="AY244" s="16" t="s">
        <v>143</v>
      </c>
      <c r="BE244" s="155">
        <f>IF(N244="základná",J244,0)</f>
        <v>0</v>
      </c>
      <c r="BF244" s="155">
        <f>IF(N244="znížená",J244,0)</f>
        <v>0</v>
      </c>
      <c r="BG244" s="155">
        <f>IF(N244="zákl. prenesená",J244,0)</f>
        <v>0</v>
      </c>
      <c r="BH244" s="155">
        <f>IF(N244="zníž. prenesená",J244,0)</f>
        <v>0</v>
      </c>
      <c r="BI244" s="155">
        <f>IF(N244="nulová",J244,0)</f>
        <v>0</v>
      </c>
      <c r="BJ244" s="16" t="s">
        <v>87</v>
      </c>
      <c r="BK244" s="155">
        <f>ROUND(I244*H244,2)</f>
        <v>0</v>
      </c>
      <c r="BL244" s="16" t="s">
        <v>298</v>
      </c>
      <c r="BM244" s="154" t="s">
        <v>1720</v>
      </c>
    </row>
    <row r="245" spans="2:65" s="12" customFormat="1" ht="12">
      <c r="B245" s="156"/>
      <c r="D245" s="157" t="s">
        <v>167</v>
      </c>
      <c r="E245" s="158" t="s">
        <v>1</v>
      </c>
      <c r="F245" s="159" t="s">
        <v>168</v>
      </c>
      <c r="H245" s="158" t="s">
        <v>1</v>
      </c>
      <c r="I245" s="160"/>
      <c r="L245" s="156"/>
      <c r="M245" s="161"/>
      <c r="T245" s="162"/>
      <c r="AT245" s="158" t="s">
        <v>167</v>
      </c>
      <c r="AU245" s="158" t="s">
        <v>87</v>
      </c>
      <c r="AV245" s="12" t="s">
        <v>81</v>
      </c>
      <c r="AW245" s="12" t="s">
        <v>30</v>
      </c>
      <c r="AX245" s="12" t="s">
        <v>74</v>
      </c>
      <c r="AY245" s="158" t="s">
        <v>143</v>
      </c>
    </row>
    <row r="246" spans="2:65" s="13" customFormat="1" ht="12">
      <c r="B246" s="163"/>
      <c r="D246" s="157" t="s">
        <v>167</v>
      </c>
      <c r="E246" s="164" t="s">
        <v>1</v>
      </c>
      <c r="F246" s="165" t="s">
        <v>1721</v>
      </c>
      <c r="H246" s="166">
        <v>6.3250000000000002</v>
      </c>
      <c r="I246" s="167"/>
      <c r="L246" s="163"/>
      <c r="M246" s="168"/>
      <c r="T246" s="169"/>
      <c r="AT246" s="164" t="s">
        <v>167</v>
      </c>
      <c r="AU246" s="164" t="s">
        <v>87</v>
      </c>
      <c r="AV246" s="13" t="s">
        <v>87</v>
      </c>
      <c r="AW246" s="13" t="s">
        <v>30</v>
      </c>
      <c r="AX246" s="13" t="s">
        <v>74</v>
      </c>
      <c r="AY246" s="164" t="s">
        <v>143</v>
      </c>
    </row>
    <row r="247" spans="2:65" s="14" customFormat="1" ht="12">
      <c r="B247" s="170"/>
      <c r="D247" s="157" t="s">
        <v>167</v>
      </c>
      <c r="E247" s="171" t="s">
        <v>1</v>
      </c>
      <c r="F247" s="172" t="s">
        <v>170</v>
      </c>
      <c r="H247" s="173">
        <v>6.3250000000000002</v>
      </c>
      <c r="I247" s="174"/>
      <c r="L247" s="170"/>
      <c r="M247" s="175"/>
      <c r="T247" s="176"/>
      <c r="AT247" s="171" t="s">
        <v>167</v>
      </c>
      <c r="AU247" s="171" t="s">
        <v>87</v>
      </c>
      <c r="AV247" s="14" t="s">
        <v>149</v>
      </c>
      <c r="AW247" s="14" t="s">
        <v>30</v>
      </c>
      <c r="AX247" s="14" t="s">
        <v>81</v>
      </c>
      <c r="AY247" s="171" t="s">
        <v>143</v>
      </c>
    </row>
    <row r="248" spans="2:65" s="1" customFormat="1" ht="21.75" customHeight="1">
      <c r="B248" s="31"/>
      <c r="C248" s="142" t="s">
        <v>444</v>
      </c>
      <c r="D248" s="142" t="s">
        <v>145</v>
      </c>
      <c r="E248" s="143" t="s">
        <v>1722</v>
      </c>
      <c r="F248" s="144" t="s">
        <v>1723</v>
      </c>
      <c r="G248" s="145" t="s">
        <v>558</v>
      </c>
      <c r="H248" s="146">
        <v>9.7750000000000004</v>
      </c>
      <c r="I248" s="147"/>
      <c r="J248" s="148">
        <f>ROUND(I248*H248,2)</f>
        <v>0</v>
      </c>
      <c r="K248" s="149"/>
      <c r="L248" s="31"/>
      <c r="M248" s="150" t="s">
        <v>1</v>
      </c>
      <c r="N248" s="151" t="s">
        <v>40</v>
      </c>
      <c r="P248" s="152">
        <f>O248*H248</f>
        <v>0</v>
      </c>
      <c r="Q248" s="152">
        <v>8.3000000000000001E-4</v>
      </c>
      <c r="R248" s="152">
        <f>Q248*H248</f>
        <v>8.1132500000000007E-3</v>
      </c>
      <c r="S248" s="152">
        <v>0</v>
      </c>
      <c r="T248" s="153">
        <f>S248*H248</f>
        <v>0</v>
      </c>
      <c r="AR248" s="154" t="s">
        <v>298</v>
      </c>
      <c r="AT248" s="154" t="s">
        <v>145</v>
      </c>
      <c r="AU248" s="154" t="s">
        <v>87</v>
      </c>
      <c r="AY248" s="16" t="s">
        <v>143</v>
      </c>
      <c r="BE248" s="155">
        <f>IF(N248="základná",J248,0)</f>
        <v>0</v>
      </c>
      <c r="BF248" s="155">
        <f>IF(N248="znížená",J248,0)</f>
        <v>0</v>
      </c>
      <c r="BG248" s="155">
        <f>IF(N248="zákl. prenesená",J248,0)</f>
        <v>0</v>
      </c>
      <c r="BH248" s="155">
        <f>IF(N248="zníž. prenesená",J248,0)</f>
        <v>0</v>
      </c>
      <c r="BI248" s="155">
        <f>IF(N248="nulová",J248,0)</f>
        <v>0</v>
      </c>
      <c r="BJ248" s="16" t="s">
        <v>87</v>
      </c>
      <c r="BK248" s="155">
        <f>ROUND(I248*H248,2)</f>
        <v>0</v>
      </c>
      <c r="BL248" s="16" t="s">
        <v>298</v>
      </c>
      <c r="BM248" s="154" t="s">
        <v>1724</v>
      </c>
    </row>
    <row r="249" spans="2:65" s="12" customFormat="1" ht="12">
      <c r="B249" s="156"/>
      <c r="D249" s="157" t="s">
        <v>167</v>
      </c>
      <c r="E249" s="158" t="s">
        <v>1</v>
      </c>
      <c r="F249" s="159" t="s">
        <v>635</v>
      </c>
      <c r="H249" s="158" t="s">
        <v>1</v>
      </c>
      <c r="I249" s="160"/>
      <c r="L249" s="156"/>
      <c r="M249" s="161"/>
      <c r="T249" s="162"/>
      <c r="AT249" s="158" t="s">
        <v>167</v>
      </c>
      <c r="AU249" s="158" t="s">
        <v>87</v>
      </c>
      <c r="AV249" s="12" t="s">
        <v>81</v>
      </c>
      <c r="AW249" s="12" t="s">
        <v>30</v>
      </c>
      <c r="AX249" s="12" t="s">
        <v>74</v>
      </c>
      <c r="AY249" s="158" t="s">
        <v>143</v>
      </c>
    </row>
    <row r="250" spans="2:65" s="13" customFormat="1" ht="12">
      <c r="B250" s="163"/>
      <c r="D250" s="157" t="s">
        <v>167</v>
      </c>
      <c r="E250" s="164" t="s">
        <v>1</v>
      </c>
      <c r="F250" s="165" t="s">
        <v>1725</v>
      </c>
      <c r="H250" s="166">
        <v>9.7750000000000004</v>
      </c>
      <c r="I250" s="167"/>
      <c r="L250" s="163"/>
      <c r="M250" s="168"/>
      <c r="T250" s="169"/>
      <c r="AT250" s="164" t="s">
        <v>167</v>
      </c>
      <c r="AU250" s="164" t="s">
        <v>87</v>
      </c>
      <c r="AV250" s="13" t="s">
        <v>87</v>
      </c>
      <c r="AW250" s="13" t="s">
        <v>30</v>
      </c>
      <c r="AX250" s="13" t="s">
        <v>74</v>
      </c>
      <c r="AY250" s="164" t="s">
        <v>143</v>
      </c>
    </row>
    <row r="251" spans="2:65" s="14" customFormat="1" ht="12">
      <c r="B251" s="170"/>
      <c r="D251" s="157" t="s">
        <v>167</v>
      </c>
      <c r="E251" s="171" t="s">
        <v>1</v>
      </c>
      <c r="F251" s="172" t="s">
        <v>170</v>
      </c>
      <c r="H251" s="173">
        <v>9.7750000000000004</v>
      </c>
      <c r="I251" s="174"/>
      <c r="L251" s="170"/>
      <c r="M251" s="175"/>
      <c r="T251" s="176"/>
      <c r="AT251" s="171" t="s">
        <v>167</v>
      </c>
      <c r="AU251" s="171" t="s">
        <v>87</v>
      </c>
      <c r="AV251" s="14" t="s">
        <v>149</v>
      </c>
      <c r="AW251" s="14" t="s">
        <v>30</v>
      </c>
      <c r="AX251" s="14" t="s">
        <v>81</v>
      </c>
      <c r="AY251" s="171" t="s">
        <v>143</v>
      </c>
    </row>
    <row r="252" spans="2:65" s="1" customFormat="1" ht="21.75" customHeight="1">
      <c r="B252" s="31"/>
      <c r="C252" s="142" t="s">
        <v>448</v>
      </c>
      <c r="D252" s="142" t="s">
        <v>145</v>
      </c>
      <c r="E252" s="143" t="s">
        <v>1726</v>
      </c>
      <c r="F252" s="144" t="s">
        <v>1727</v>
      </c>
      <c r="G252" s="145" t="s">
        <v>558</v>
      </c>
      <c r="H252" s="146">
        <v>2.875</v>
      </c>
      <c r="I252" s="147"/>
      <c r="J252" s="148">
        <f>ROUND(I252*H252,2)</f>
        <v>0</v>
      </c>
      <c r="K252" s="149"/>
      <c r="L252" s="31"/>
      <c r="M252" s="150" t="s">
        <v>1</v>
      </c>
      <c r="N252" s="151" t="s">
        <v>40</v>
      </c>
      <c r="P252" s="152">
        <f>O252*H252</f>
        <v>0</v>
      </c>
      <c r="Q252" s="152">
        <v>1.5200000000000001E-3</v>
      </c>
      <c r="R252" s="152">
        <f>Q252*H252</f>
        <v>4.3700000000000006E-3</v>
      </c>
      <c r="S252" s="152">
        <v>0</v>
      </c>
      <c r="T252" s="153">
        <f>S252*H252</f>
        <v>0</v>
      </c>
      <c r="AR252" s="154" t="s">
        <v>298</v>
      </c>
      <c r="AT252" s="154" t="s">
        <v>145</v>
      </c>
      <c r="AU252" s="154" t="s">
        <v>87</v>
      </c>
      <c r="AY252" s="16" t="s">
        <v>143</v>
      </c>
      <c r="BE252" s="155">
        <f>IF(N252="základná",J252,0)</f>
        <v>0</v>
      </c>
      <c r="BF252" s="155">
        <f>IF(N252="znížená",J252,0)</f>
        <v>0</v>
      </c>
      <c r="BG252" s="155">
        <f>IF(N252="zákl. prenesená",J252,0)</f>
        <v>0</v>
      </c>
      <c r="BH252" s="155">
        <f>IF(N252="zníž. prenesená",J252,0)</f>
        <v>0</v>
      </c>
      <c r="BI252" s="155">
        <f>IF(N252="nulová",J252,0)</f>
        <v>0</v>
      </c>
      <c r="BJ252" s="16" t="s">
        <v>87</v>
      </c>
      <c r="BK252" s="155">
        <f>ROUND(I252*H252,2)</f>
        <v>0</v>
      </c>
      <c r="BL252" s="16" t="s">
        <v>298</v>
      </c>
      <c r="BM252" s="154" t="s">
        <v>1728</v>
      </c>
    </row>
    <row r="253" spans="2:65" s="12" customFormat="1" ht="12">
      <c r="B253" s="156"/>
      <c r="D253" s="157" t="s">
        <v>167</v>
      </c>
      <c r="E253" s="158" t="s">
        <v>1</v>
      </c>
      <c r="F253" s="159" t="s">
        <v>168</v>
      </c>
      <c r="H253" s="158" t="s">
        <v>1</v>
      </c>
      <c r="I253" s="160"/>
      <c r="L253" s="156"/>
      <c r="M253" s="161"/>
      <c r="T253" s="162"/>
      <c r="AT253" s="158" t="s">
        <v>167</v>
      </c>
      <c r="AU253" s="158" t="s">
        <v>87</v>
      </c>
      <c r="AV253" s="12" t="s">
        <v>81</v>
      </c>
      <c r="AW253" s="12" t="s">
        <v>30</v>
      </c>
      <c r="AX253" s="12" t="s">
        <v>74</v>
      </c>
      <c r="AY253" s="158" t="s">
        <v>143</v>
      </c>
    </row>
    <row r="254" spans="2:65" s="13" customFormat="1" ht="12">
      <c r="B254" s="163"/>
      <c r="D254" s="157" t="s">
        <v>167</v>
      </c>
      <c r="E254" s="164" t="s">
        <v>1</v>
      </c>
      <c r="F254" s="165" t="s">
        <v>1729</v>
      </c>
      <c r="H254" s="166">
        <v>2.875</v>
      </c>
      <c r="I254" s="167"/>
      <c r="L254" s="163"/>
      <c r="M254" s="168"/>
      <c r="T254" s="169"/>
      <c r="AT254" s="164" t="s">
        <v>167</v>
      </c>
      <c r="AU254" s="164" t="s">
        <v>87</v>
      </c>
      <c r="AV254" s="13" t="s">
        <v>87</v>
      </c>
      <c r="AW254" s="13" t="s">
        <v>30</v>
      </c>
      <c r="AX254" s="13" t="s">
        <v>74</v>
      </c>
      <c r="AY254" s="164" t="s">
        <v>143</v>
      </c>
    </row>
    <row r="255" spans="2:65" s="14" customFormat="1" ht="12">
      <c r="B255" s="170"/>
      <c r="D255" s="157" t="s">
        <v>167</v>
      </c>
      <c r="E255" s="171" t="s">
        <v>1</v>
      </c>
      <c r="F255" s="172" t="s">
        <v>170</v>
      </c>
      <c r="H255" s="173">
        <v>2.875</v>
      </c>
      <c r="I255" s="174"/>
      <c r="L255" s="170"/>
      <c r="M255" s="175"/>
      <c r="T255" s="176"/>
      <c r="AT255" s="171" t="s">
        <v>167</v>
      </c>
      <c r="AU255" s="171" t="s">
        <v>87</v>
      </c>
      <c r="AV255" s="14" t="s">
        <v>149</v>
      </c>
      <c r="AW255" s="14" t="s">
        <v>30</v>
      </c>
      <c r="AX255" s="14" t="s">
        <v>81</v>
      </c>
      <c r="AY255" s="171" t="s">
        <v>143</v>
      </c>
    </row>
    <row r="256" spans="2:65" s="1" customFormat="1" ht="16.5" customHeight="1">
      <c r="B256" s="31"/>
      <c r="C256" s="142" t="s">
        <v>453</v>
      </c>
      <c r="D256" s="142" t="s">
        <v>145</v>
      </c>
      <c r="E256" s="143" t="s">
        <v>1730</v>
      </c>
      <c r="F256" s="144" t="s">
        <v>1731</v>
      </c>
      <c r="G256" s="145" t="s">
        <v>558</v>
      </c>
      <c r="H256" s="146">
        <v>4.0250000000000004</v>
      </c>
      <c r="I256" s="147"/>
      <c r="J256" s="148">
        <f>ROUND(I256*H256,2)</f>
        <v>0</v>
      </c>
      <c r="K256" s="149"/>
      <c r="L256" s="31"/>
      <c r="M256" s="150" t="s">
        <v>1</v>
      </c>
      <c r="N256" s="151" t="s">
        <v>40</v>
      </c>
      <c r="P256" s="152">
        <f>O256*H256</f>
        <v>0</v>
      </c>
      <c r="Q256" s="152">
        <v>1.31E-3</v>
      </c>
      <c r="R256" s="152">
        <f>Q256*H256</f>
        <v>5.2727500000000005E-3</v>
      </c>
      <c r="S256" s="152">
        <v>0</v>
      </c>
      <c r="T256" s="153">
        <f>S256*H256</f>
        <v>0</v>
      </c>
      <c r="AR256" s="154" t="s">
        <v>298</v>
      </c>
      <c r="AT256" s="154" t="s">
        <v>145</v>
      </c>
      <c r="AU256" s="154" t="s">
        <v>87</v>
      </c>
      <c r="AY256" s="16" t="s">
        <v>143</v>
      </c>
      <c r="BE256" s="155">
        <f>IF(N256="základná",J256,0)</f>
        <v>0</v>
      </c>
      <c r="BF256" s="155">
        <f>IF(N256="znížená",J256,0)</f>
        <v>0</v>
      </c>
      <c r="BG256" s="155">
        <f>IF(N256="zákl. prenesená",J256,0)</f>
        <v>0</v>
      </c>
      <c r="BH256" s="155">
        <f>IF(N256="zníž. prenesená",J256,0)</f>
        <v>0</v>
      </c>
      <c r="BI256" s="155">
        <f>IF(N256="nulová",J256,0)</f>
        <v>0</v>
      </c>
      <c r="BJ256" s="16" t="s">
        <v>87</v>
      </c>
      <c r="BK256" s="155">
        <f>ROUND(I256*H256,2)</f>
        <v>0</v>
      </c>
      <c r="BL256" s="16" t="s">
        <v>298</v>
      </c>
      <c r="BM256" s="154" t="s">
        <v>1732</v>
      </c>
    </row>
    <row r="257" spans="2:65" s="12" customFormat="1" ht="12">
      <c r="B257" s="156"/>
      <c r="D257" s="157" t="s">
        <v>167</v>
      </c>
      <c r="E257" s="158" t="s">
        <v>1</v>
      </c>
      <c r="F257" s="159" t="s">
        <v>168</v>
      </c>
      <c r="H257" s="158" t="s">
        <v>1</v>
      </c>
      <c r="I257" s="160"/>
      <c r="L257" s="156"/>
      <c r="M257" s="161"/>
      <c r="T257" s="162"/>
      <c r="AT257" s="158" t="s">
        <v>167</v>
      </c>
      <c r="AU257" s="158" t="s">
        <v>87</v>
      </c>
      <c r="AV257" s="12" t="s">
        <v>81</v>
      </c>
      <c r="AW257" s="12" t="s">
        <v>30</v>
      </c>
      <c r="AX257" s="12" t="s">
        <v>74</v>
      </c>
      <c r="AY257" s="158" t="s">
        <v>143</v>
      </c>
    </row>
    <row r="258" spans="2:65" s="13" customFormat="1" ht="12">
      <c r="B258" s="163"/>
      <c r="D258" s="157" t="s">
        <v>167</v>
      </c>
      <c r="E258" s="164" t="s">
        <v>1</v>
      </c>
      <c r="F258" s="165" t="s">
        <v>1733</v>
      </c>
      <c r="H258" s="166">
        <v>4.0250000000000004</v>
      </c>
      <c r="I258" s="167"/>
      <c r="L258" s="163"/>
      <c r="M258" s="168"/>
      <c r="T258" s="169"/>
      <c r="AT258" s="164" t="s">
        <v>167</v>
      </c>
      <c r="AU258" s="164" t="s">
        <v>87</v>
      </c>
      <c r="AV258" s="13" t="s">
        <v>87</v>
      </c>
      <c r="AW258" s="13" t="s">
        <v>30</v>
      </c>
      <c r="AX258" s="13" t="s">
        <v>74</v>
      </c>
      <c r="AY258" s="164" t="s">
        <v>143</v>
      </c>
    </row>
    <row r="259" spans="2:65" s="14" customFormat="1" ht="12">
      <c r="B259" s="170"/>
      <c r="D259" s="157" t="s">
        <v>167</v>
      </c>
      <c r="E259" s="171" t="s">
        <v>1</v>
      </c>
      <c r="F259" s="172" t="s">
        <v>170</v>
      </c>
      <c r="H259" s="173">
        <v>4.0250000000000004</v>
      </c>
      <c r="I259" s="174"/>
      <c r="L259" s="170"/>
      <c r="M259" s="175"/>
      <c r="T259" s="176"/>
      <c r="AT259" s="171" t="s">
        <v>167</v>
      </c>
      <c r="AU259" s="171" t="s">
        <v>87</v>
      </c>
      <c r="AV259" s="14" t="s">
        <v>149</v>
      </c>
      <c r="AW259" s="14" t="s">
        <v>30</v>
      </c>
      <c r="AX259" s="14" t="s">
        <v>81</v>
      </c>
      <c r="AY259" s="171" t="s">
        <v>143</v>
      </c>
    </row>
    <row r="260" spans="2:65" s="1" customFormat="1" ht="16.5" customHeight="1">
      <c r="B260" s="31"/>
      <c r="C260" s="142" t="s">
        <v>459</v>
      </c>
      <c r="D260" s="142" t="s">
        <v>145</v>
      </c>
      <c r="E260" s="143" t="s">
        <v>1734</v>
      </c>
      <c r="F260" s="144" t="s">
        <v>1735</v>
      </c>
      <c r="G260" s="145" t="s">
        <v>196</v>
      </c>
      <c r="H260" s="146">
        <v>1</v>
      </c>
      <c r="I260" s="147"/>
      <c r="J260" s="148">
        <f>ROUND(I260*H260,2)</f>
        <v>0</v>
      </c>
      <c r="K260" s="149"/>
      <c r="L260" s="31"/>
      <c r="M260" s="150" t="s">
        <v>1</v>
      </c>
      <c r="N260" s="151" t="s">
        <v>40</v>
      </c>
      <c r="P260" s="152">
        <f>O260*H260</f>
        <v>0</v>
      </c>
      <c r="Q260" s="152">
        <v>6.355E-4</v>
      </c>
      <c r="R260" s="152">
        <f>Q260*H260</f>
        <v>6.355E-4</v>
      </c>
      <c r="S260" s="152">
        <v>0</v>
      </c>
      <c r="T260" s="153">
        <f>S260*H260</f>
        <v>0</v>
      </c>
      <c r="AR260" s="154" t="s">
        <v>298</v>
      </c>
      <c r="AT260" s="154" t="s">
        <v>145</v>
      </c>
      <c r="AU260" s="154" t="s">
        <v>87</v>
      </c>
      <c r="AY260" s="16" t="s">
        <v>143</v>
      </c>
      <c r="BE260" s="155">
        <f>IF(N260="základná",J260,0)</f>
        <v>0</v>
      </c>
      <c r="BF260" s="155">
        <f>IF(N260="znížená",J260,0)</f>
        <v>0</v>
      </c>
      <c r="BG260" s="155">
        <f>IF(N260="zákl. prenesená",J260,0)</f>
        <v>0</v>
      </c>
      <c r="BH260" s="155">
        <f>IF(N260="zníž. prenesená",J260,0)</f>
        <v>0</v>
      </c>
      <c r="BI260" s="155">
        <f>IF(N260="nulová",J260,0)</f>
        <v>0</v>
      </c>
      <c r="BJ260" s="16" t="s">
        <v>87</v>
      </c>
      <c r="BK260" s="155">
        <f>ROUND(I260*H260,2)</f>
        <v>0</v>
      </c>
      <c r="BL260" s="16" t="s">
        <v>298</v>
      </c>
      <c r="BM260" s="154" t="s">
        <v>1736</v>
      </c>
    </row>
    <row r="261" spans="2:65" s="1" customFormat="1" ht="24.25" customHeight="1">
      <c r="B261" s="31"/>
      <c r="C261" s="142" t="s">
        <v>464</v>
      </c>
      <c r="D261" s="142" t="s">
        <v>145</v>
      </c>
      <c r="E261" s="143" t="s">
        <v>1737</v>
      </c>
      <c r="F261" s="144" t="s">
        <v>1738</v>
      </c>
      <c r="G261" s="145" t="s">
        <v>558</v>
      </c>
      <c r="H261" s="146">
        <v>43.7</v>
      </c>
      <c r="I261" s="147"/>
      <c r="J261" s="148">
        <f>ROUND(I261*H261,2)</f>
        <v>0</v>
      </c>
      <c r="K261" s="149"/>
      <c r="L261" s="31"/>
      <c r="M261" s="150" t="s">
        <v>1</v>
      </c>
      <c r="N261" s="151" t="s">
        <v>40</v>
      </c>
      <c r="P261" s="152">
        <f>O261*H261</f>
        <v>0</v>
      </c>
      <c r="Q261" s="152">
        <v>0</v>
      </c>
      <c r="R261" s="152">
        <f>Q261*H261</f>
        <v>0</v>
      </c>
      <c r="S261" s="152">
        <v>0</v>
      </c>
      <c r="T261" s="153">
        <f>S261*H261</f>
        <v>0</v>
      </c>
      <c r="AR261" s="154" t="s">
        <v>298</v>
      </c>
      <c r="AT261" s="154" t="s">
        <v>145</v>
      </c>
      <c r="AU261" s="154" t="s">
        <v>87</v>
      </c>
      <c r="AY261" s="16" t="s">
        <v>143</v>
      </c>
      <c r="BE261" s="155">
        <f>IF(N261="základná",J261,0)</f>
        <v>0</v>
      </c>
      <c r="BF261" s="155">
        <f>IF(N261="znížená",J261,0)</f>
        <v>0</v>
      </c>
      <c r="BG261" s="155">
        <f>IF(N261="zákl. prenesená",J261,0)</f>
        <v>0</v>
      </c>
      <c r="BH261" s="155">
        <f>IF(N261="zníž. prenesená",J261,0)</f>
        <v>0</v>
      </c>
      <c r="BI261" s="155">
        <f>IF(N261="nulová",J261,0)</f>
        <v>0</v>
      </c>
      <c r="BJ261" s="16" t="s">
        <v>87</v>
      </c>
      <c r="BK261" s="155">
        <f>ROUND(I261*H261,2)</f>
        <v>0</v>
      </c>
      <c r="BL261" s="16" t="s">
        <v>298</v>
      </c>
      <c r="BM261" s="154" t="s">
        <v>1739</v>
      </c>
    </row>
    <row r="262" spans="2:65" s="1" customFormat="1" ht="24.25" customHeight="1">
      <c r="B262" s="31"/>
      <c r="C262" s="142" t="s">
        <v>468</v>
      </c>
      <c r="D262" s="142" t="s">
        <v>145</v>
      </c>
      <c r="E262" s="143" t="s">
        <v>1740</v>
      </c>
      <c r="F262" s="144" t="s">
        <v>1741</v>
      </c>
      <c r="G262" s="145" t="s">
        <v>558</v>
      </c>
      <c r="H262" s="146">
        <v>23</v>
      </c>
      <c r="I262" s="147"/>
      <c r="J262" s="148">
        <f>ROUND(I262*H262,2)</f>
        <v>0</v>
      </c>
      <c r="K262" s="149"/>
      <c r="L262" s="31"/>
      <c r="M262" s="150" t="s">
        <v>1</v>
      </c>
      <c r="N262" s="151" t="s">
        <v>40</v>
      </c>
      <c r="P262" s="152">
        <f>O262*H262</f>
        <v>0</v>
      </c>
      <c r="Q262" s="152">
        <v>0</v>
      </c>
      <c r="R262" s="152">
        <f>Q262*H262</f>
        <v>0</v>
      </c>
      <c r="S262" s="152">
        <v>0</v>
      </c>
      <c r="T262" s="153">
        <f>S262*H262</f>
        <v>0</v>
      </c>
      <c r="AR262" s="154" t="s">
        <v>298</v>
      </c>
      <c r="AT262" s="154" t="s">
        <v>145</v>
      </c>
      <c r="AU262" s="154" t="s">
        <v>87</v>
      </c>
      <c r="AY262" s="16" t="s">
        <v>143</v>
      </c>
      <c r="BE262" s="155">
        <f>IF(N262="základná",J262,0)</f>
        <v>0</v>
      </c>
      <c r="BF262" s="155">
        <f>IF(N262="znížená",J262,0)</f>
        <v>0</v>
      </c>
      <c r="BG262" s="155">
        <f>IF(N262="zákl. prenesená",J262,0)</f>
        <v>0</v>
      </c>
      <c r="BH262" s="155">
        <f>IF(N262="zníž. prenesená",J262,0)</f>
        <v>0</v>
      </c>
      <c r="BI262" s="155">
        <f>IF(N262="nulová",J262,0)</f>
        <v>0</v>
      </c>
      <c r="BJ262" s="16" t="s">
        <v>87</v>
      </c>
      <c r="BK262" s="155">
        <f>ROUND(I262*H262,2)</f>
        <v>0</v>
      </c>
      <c r="BL262" s="16" t="s">
        <v>298</v>
      </c>
      <c r="BM262" s="154" t="s">
        <v>1742</v>
      </c>
    </row>
    <row r="263" spans="2:65" s="1" customFormat="1" ht="24.25" customHeight="1">
      <c r="B263" s="31"/>
      <c r="C263" s="142" t="s">
        <v>473</v>
      </c>
      <c r="D263" s="142" t="s">
        <v>145</v>
      </c>
      <c r="E263" s="143" t="s">
        <v>1743</v>
      </c>
      <c r="F263" s="144" t="s">
        <v>1744</v>
      </c>
      <c r="G263" s="145" t="s">
        <v>216</v>
      </c>
      <c r="H263" s="177"/>
      <c r="I263" s="147"/>
      <c r="J263" s="148">
        <f>ROUND(I263*H263,2)</f>
        <v>0</v>
      </c>
      <c r="K263" s="149"/>
      <c r="L263" s="31"/>
      <c r="M263" s="150" t="s">
        <v>1</v>
      </c>
      <c r="N263" s="151" t="s">
        <v>40</v>
      </c>
      <c r="P263" s="152">
        <f>O263*H263</f>
        <v>0</v>
      </c>
      <c r="Q263" s="152">
        <v>0</v>
      </c>
      <c r="R263" s="152">
        <f>Q263*H263</f>
        <v>0</v>
      </c>
      <c r="S263" s="152">
        <v>0</v>
      </c>
      <c r="T263" s="153">
        <f>S263*H263</f>
        <v>0</v>
      </c>
      <c r="AR263" s="154" t="s">
        <v>298</v>
      </c>
      <c r="AT263" s="154" t="s">
        <v>145</v>
      </c>
      <c r="AU263" s="154" t="s">
        <v>87</v>
      </c>
      <c r="AY263" s="16" t="s">
        <v>143</v>
      </c>
      <c r="BE263" s="155">
        <f>IF(N263="základná",J263,0)</f>
        <v>0</v>
      </c>
      <c r="BF263" s="155">
        <f>IF(N263="znížená",J263,0)</f>
        <v>0</v>
      </c>
      <c r="BG263" s="155">
        <f>IF(N263="zákl. prenesená",J263,0)</f>
        <v>0</v>
      </c>
      <c r="BH263" s="155">
        <f>IF(N263="zníž. prenesená",J263,0)</f>
        <v>0</v>
      </c>
      <c r="BI263" s="155">
        <f>IF(N263="nulová",J263,0)</f>
        <v>0</v>
      </c>
      <c r="BJ263" s="16" t="s">
        <v>87</v>
      </c>
      <c r="BK263" s="155">
        <f>ROUND(I263*H263,2)</f>
        <v>0</v>
      </c>
      <c r="BL263" s="16" t="s">
        <v>298</v>
      </c>
      <c r="BM263" s="154" t="s">
        <v>1745</v>
      </c>
    </row>
    <row r="264" spans="2:65" s="11" customFormat="1" ht="22.75" customHeight="1">
      <c r="B264" s="130"/>
      <c r="D264" s="131" t="s">
        <v>73</v>
      </c>
      <c r="E264" s="140" t="s">
        <v>874</v>
      </c>
      <c r="F264" s="140" t="s">
        <v>875</v>
      </c>
      <c r="I264" s="133"/>
      <c r="J264" s="141">
        <f>BK264</f>
        <v>0</v>
      </c>
      <c r="L264" s="130"/>
      <c r="M264" s="135"/>
      <c r="P264" s="136">
        <f>SUM(P265:P283)</f>
        <v>0</v>
      </c>
      <c r="R264" s="136">
        <f>SUM(R265:R283)</f>
        <v>7.2971502000000008E-2</v>
      </c>
      <c r="T264" s="137">
        <f>SUM(T265:T283)</f>
        <v>0</v>
      </c>
      <c r="AR264" s="131" t="s">
        <v>87</v>
      </c>
      <c r="AT264" s="138" t="s">
        <v>73</v>
      </c>
      <c r="AU264" s="138" t="s">
        <v>81</v>
      </c>
      <c r="AY264" s="131" t="s">
        <v>143</v>
      </c>
      <c r="BK264" s="139">
        <f>SUM(BK265:BK283)</f>
        <v>0</v>
      </c>
    </row>
    <row r="265" spans="2:65" s="1" customFormat="1" ht="24.25" customHeight="1">
      <c r="B265" s="31"/>
      <c r="C265" s="142" t="s">
        <v>478</v>
      </c>
      <c r="D265" s="142" t="s">
        <v>145</v>
      </c>
      <c r="E265" s="143" t="s">
        <v>1746</v>
      </c>
      <c r="F265" s="144" t="s">
        <v>1747</v>
      </c>
      <c r="G265" s="145" t="s">
        <v>558</v>
      </c>
      <c r="H265" s="146">
        <v>44.85</v>
      </c>
      <c r="I265" s="147"/>
      <c r="J265" s="148">
        <f>ROUND(I265*H265,2)</f>
        <v>0</v>
      </c>
      <c r="K265" s="149"/>
      <c r="L265" s="31"/>
      <c r="M265" s="150" t="s">
        <v>1</v>
      </c>
      <c r="N265" s="151" t="s">
        <v>40</v>
      </c>
      <c r="P265" s="152">
        <f>O265*H265</f>
        <v>0</v>
      </c>
      <c r="Q265" s="152">
        <v>4.2999999999999999E-4</v>
      </c>
      <c r="R265" s="152">
        <f>Q265*H265</f>
        <v>1.9285500000000001E-2</v>
      </c>
      <c r="S265" s="152">
        <v>0</v>
      </c>
      <c r="T265" s="153">
        <f>S265*H265</f>
        <v>0</v>
      </c>
      <c r="AR265" s="154" t="s">
        <v>298</v>
      </c>
      <c r="AT265" s="154" t="s">
        <v>145</v>
      </c>
      <c r="AU265" s="154" t="s">
        <v>87</v>
      </c>
      <c r="AY265" s="16" t="s">
        <v>143</v>
      </c>
      <c r="BE265" s="155">
        <f>IF(N265="základná",J265,0)</f>
        <v>0</v>
      </c>
      <c r="BF265" s="155">
        <f>IF(N265="znížená",J265,0)</f>
        <v>0</v>
      </c>
      <c r="BG265" s="155">
        <f>IF(N265="zákl. prenesená",J265,0)</f>
        <v>0</v>
      </c>
      <c r="BH265" s="155">
        <f>IF(N265="zníž. prenesená",J265,0)</f>
        <v>0</v>
      </c>
      <c r="BI265" s="155">
        <f>IF(N265="nulová",J265,0)</f>
        <v>0</v>
      </c>
      <c r="BJ265" s="16" t="s">
        <v>87</v>
      </c>
      <c r="BK265" s="155">
        <f>ROUND(I265*H265,2)</f>
        <v>0</v>
      </c>
      <c r="BL265" s="16" t="s">
        <v>298</v>
      </c>
      <c r="BM265" s="154" t="s">
        <v>1748</v>
      </c>
    </row>
    <row r="266" spans="2:65" s="12" customFormat="1" ht="12">
      <c r="B266" s="156"/>
      <c r="D266" s="157" t="s">
        <v>167</v>
      </c>
      <c r="E266" s="158" t="s">
        <v>1</v>
      </c>
      <c r="F266" s="159" t="s">
        <v>168</v>
      </c>
      <c r="H266" s="158" t="s">
        <v>1</v>
      </c>
      <c r="I266" s="160"/>
      <c r="L266" s="156"/>
      <c r="M266" s="161"/>
      <c r="T266" s="162"/>
      <c r="AT266" s="158" t="s">
        <v>167</v>
      </c>
      <c r="AU266" s="158" t="s">
        <v>87</v>
      </c>
      <c r="AV266" s="12" t="s">
        <v>81</v>
      </c>
      <c r="AW266" s="12" t="s">
        <v>30</v>
      </c>
      <c r="AX266" s="12" t="s">
        <v>74</v>
      </c>
      <c r="AY266" s="158" t="s">
        <v>143</v>
      </c>
    </row>
    <row r="267" spans="2:65" s="13" customFormat="1" ht="12">
      <c r="B267" s="163"/>
      <c r="D267" s="157" t="s">
        <v>167</v>
      </c>
      <c r="E267" s="164" t="s">
        <v>1</v>
      </c>
      <c r="F267" s="165" t="s">
        <v>1749</v>
      </c>
      <c r="H267" s="166">
        <v>13.8</v>
      </c>
      <c r="I267" s="167"/>
      <c r="L267" s="163"/>
      <c r="M267" s="168"/>
      <c r="T267" s="169"/>
      <c r="AT267" s="164" t="s">
        <v>167</v>
      </c>
      <c r="AU267" s="164" t="s">
        <v>87</v>
      </c>
      <c r="AV267" s="13" t="s">
        <v>87</v>
      </c>
      <c r="AW267" s="13" t="s">
        <v>30</v>
      </c>
      <c r="AX267" s="13" t="s">
        <v>74</v>
      </c>
      <c r="AY267" s="164" t="s">
        <v>143</v>
      </c>
    </row>
    <row r="268" spans="2:65" s="13" customFormat="1" ht="12">
      <c r="B268" s="163"/>
      <c r="D268" s="157" t="s">
        <v>167</v>
      </c>
      <c r="E268" s="164" t="s">
        <v>1</v>
      </c>
      <c r="F268" s="165" t="s">
        <v>1750</v>
      </c>
      <c r="H268" s="166">
        <v>31.05</v>
      </c>
      <c r="I268" s="167"/>
      <c r="L268" s="163"/>
      <c r="M268" s="168"/>
      <c r="T268" s="169"/>
      <c r="AT268" s="164" t="s">
        <v>167</v>
      </c>
      <c r="AU268" s="164" t="s">
        <v>87</v>
      </c>
      <c r="AV268" s="13" t="s">
        <v>87</v>
      </c>
      <c r="AW268" s="13" t="s">
        <v>30</v>
      </c>
      <c r="AX268" s="13" t="s">
        <v>74</v>
      </c>
      <c r="AY268" s="164" t="s">
        <v>143</v>
      </c>
    </row>
    <row r="269" spans="2:65" s="14" customFormat="1" ht="12">
      <c r="B269" s="170"/>
      <c r="D269" s="157" t="s">
        <v>167</v>
      </c>
      <c r="E269" s="171" t="s">
        <v>1</v>
      </c>
      <c r="F269" s="172" t="s">
        <v>170</v>
      </c>
      <c r="H269" s="173">
        <v>44.85</v>
      </c>
      <c r="I269" s="174"/>
      <c r="L269" s="170"/>
      <c r="M269" s="175"/>
      <c r="T269" s="176"/>
      <c r="AT269" s="171" t="s">
        <v>167</v>
      </c>
      <c r="AU269" s="171" t="s">
        <v>87</v>
      </c>
      <c r="AV269" s="14" t="s">
        <v>149</v>
      </c>
      <c r="AW269" s="14" t="s">
        <v>30</v>
      </c>
      <c r="AX269" s="14" t="s">
        <v>81</v>
      </c>
      <c r="AY269" s="171" t="s">
        <v>143</v>
      </c>
    </row>
    <row r="270" spans="2:65" s="1" customFormat="1" ht="24.25" customHeight="1">
      <c r="B270" s="31"/>
      <c r="C270" s="142" t="s">
        <v>484</v>
      </c>
      <c r="D270" s="142" t="s">
        <v>145</v>
      </c>
      <c r="E270" s="143" t="s">
        <v>1751</v>
      </c>
      <c r="F270" s="144" t="s">
        <v>1752</v>
      </c>
      <c r="G270" s="145" t="s">
        <v>558</v>
      </c>
      <c r="H270" s="146">
        <v>56.35</v>
      </c>
      <c r="I270" s="147"/>
      <c r="J270" s="148">
        <f>ROUND(I270*H270,2)</f>
        <v>0</v>
      </c>
      <c r="K270" s="149"/>
      <c r="L270" s="31"/>
      <c r="M270" s="150" t="s">
        <v>1</v>
      </c>
      <c r="N270" s="151" t="s">
        <v>40</v>
      </c>
      <c r="P270" s="152">
        <f>O270*H270</f>
        <v>0</v>
      </c>
      <c r="Q270" s="152">
        <v>5.5999999999999995E-4</v>
      </c>
      <c r="R270" s="152">
        <f>Q270*H270</f>
        <v>3.1556000000000001E-2</v>
      </c>
      <c r="S270" s="152">
        <v>0</v>
      </c>
      <c r="T270" s="153">
        <f>S270*H270</f>
        <v>0</v>
      </c>
      <c r="AR270" s="154" t="s">
        <v>298</v>
      </c>
      <c r="AT270" s="154" t="s">
        <v>145</v>
      </c>
      <c r="AU270" s="154" t="s">
        <v>87</v>
      </c>
      <c r="AY270" s="16" t="s">
        <v>143</v>
      </c>
      <c r="BE270" s="155">
        <f>IF(N270="základná",J270,0)</f>
        <v>0</v>
      </c>
      <c r="BF270" s="155">
        <f>IF(N270="znížená",J270,0)</f>
        <v>0</v>
      </c>
      <c r="BG270" s="155">
        <f>IF(N270="zákl. prenesená",J270,0)</f>
        <v>0</v>
      </c>
      <c r="BH270" s="155">
        <f>IF(N270="zníž. prenesená",J270,0)</f>
        <v>0</v>
      </c>
      <c r="BI270" s="155">
        <f>IF(N270="nulová",J270,0)</f>
        <v>0</v>
      </c>
      <c r="BJ270" s="16" t="s">
        <v>87</v>
      </c>
      <c r="BK270" s="155">
        <f>ROUND(I270*H270,2)</f>
        <v>0</v>
      </c>
      <c r="BL270" s="16" t="s">
        <v>298</v>
      </c>
      <c r="BM270" s="154" t="s">
        <v>1753</v>
      </c>
    </row>
    <row r="271" spans="2:65" s="12" customFormat="1" ht="12">
      <c r="B271" s="156"/>
      <c r="D271" s="157" t="s">
        <v>167</v>
      </c>
      <c r="E271" s="158" t="s">
        <v>1</v>
      </c>
      <c r="F271" s="159" t="s">
        <v>168</v>
      </c>
      <c r="H271" s="158" t="s">
        <v>1</v>
      </c>
      <c r="I271" s="160"/>
      <c r="L271" s="156"/>
      <c r="M271" s="161"/>
      <c r="T271" s="162"/>
      <c r="AT271" s="158" t="s">
        <v>167</v>
      </c>
      <c r="AU271" s="158" t="s">
        <v>87</v>
      </c>
      <c r="AV271" s="12" t="s">
        <v>81</v>
      </c>
      <c r="AW271" s="12" t="s">
        <v>30</v>
      </c>
      <c r="AX271" s="12" t="s">
        <v>74</v>
      </c>
      <c r="AY271" s="158" t="s">
        <v>143</v>
      </c>
    </row>
    <row r="272" spans="2:65" s="13" customFormat="1" ht="12">
      <c r="B272" s="163"/>
      <c r="D272" s="157" t="s">
        <v>167</v>
      </c>
      <c r="E272" s="164" t="s">
        <v>1</v>
      </c>
      <c r="F272" s="165" t="s">
        <v>1754</v>
      </c>
      <c r="H272" s="166">
        <v>56.35</v>
      </c>
      <c r="I272" s="167"/>
      <c r="L272" s="163"/>
      <c r="M272" s="168"/>
      <c r="T272" s="169"/>
      <c r="AT272" s="164" t="s">
        <v>167</v>
      </c>
      <c r="AU272" s="164" t="s">
        <v>87</v>
      </c>
      <c r="AV272" s="13" t="s">
        <v>87</v>
      </c>
      <c r="AW272" s="13" t="s">
        <v>30</v>
      </c>
      <c r="AX272" s="13" t="s">
        <v>74</v>
      </c>
      <c r="AY272" s="164" t="s">
        <v>143</v>
      </c>
    </row>
    <row r="273" spans="2:65" s="14" customFormat="1" ht="12">
      <c r="B273" s="170"/>
      <c r="D273" s="157" t="s">
        <v>167</v>
      </c>
      <c r="E273" s="171" t="s">
        <v>1</v>
      </c>
      <c r="F273" s="172" t="s">
        <v>170</v>
      </c>
      <c r="H273" s="173">
        <v>56.35</v>
      </c>
      <c r="I273" s="174"/>
      <c r="L273" s="170"/>
      <c r="M273" s="175"/>
      <c r="T273" s="176"/>
      <c r="AT273" s="171" t="s">
        <v>167</v>
      </c>
      <c r="AU273" s="171" t="s">
        <v>87</v>
      </c>
      <c r="AV273" s="14" t="s">
        <v>149</v>
      </c>
      <c r="AW273" s="14" t="s">
        <v>30</v>
      </c>
      <c r="AX273" s="14" t="s">
        <v>81</v>
      </c>
      <c r="AY273" s="171" t="s">
        <v>143</v>
      </c>
    </row>
    <row r="274" spans="2:65" s="1" customFormat="1" ht="24.25" customHeight="1">
      <c r="B274" s="31"/>
      <c r="C274" s="142" t="s">
        <v>489</v>
      </c>
      <c r="D274" s="142" t="s">
        <v>145</v>
      </c>
      <c r="E274" s="143" t="s">
        <v>1755</v>
      </c>
      <c r="F274" s="144" t="s">
        <v>1756</v>
      </c>
      <c r="G274" s="145" t="s">
        <v>196</v>
      </c>
      <c r="H274" s="146">
        <v>23</v>
      </c>
      <c r="I274" s="147"/>
      <c r="J274" s="148">
        <f>ROUND(I274*H274,2)</f>
        <v>0</v>
      </c>
      <c r="K274" s="149"/>
      <c r="L274" s="31"/>
      <c r="M274" s="150" t="s">
        <v>1</v>
      </c>
      <c r="N274" s="151" t="s">
        <v>40</v>
      </c>
      <c r="P274" s="152">
        <f>O274*H274</f>
        <v>0</v>
      </c>
      <c r="Q274" s="152">
        <v>3.0000000000000001E-5</v>
      </c>
      <c r="R274" s="152">
        <f>Q274*H274</f>
        <v>6.8999999999999997E-4</v>
      </c>
      <c r="S274" s="152">
        <v>0</v>
      </c>
      <c r="T274" s="153">
        <f>S274*H274</f>
        <v>0</v>
      </c>
      <c r="AR274" s="154" t="s">
        <v>298</v>
      </c>
      <c r="AT274" s="154" t="s">
        <v>145</v>
      </c>
      <c r="AU274" s="154" t="s">
        <v>87</v>
      </c>
      <c r="AY274" s="16" t="s">
        <v>143</v>
      </c>
      <c r="BE274" s="155">
        <f>IF(N274="základná",J274,0)</f>
        <v>0</v>
      </c>
      <c r="BF274" s="155">
        <f>IF(N274="znížená",J274,0)</f>
        <v>0</v>
      </c>
      <c r="BG274" s="155">
        <f>IF(N274="zákl. prenesená",J274,0)</f>
        <v>0</v>
      </c>
      <c r="BH274" s="155">
        <f>IF(N274="zníž. prenesená",J274,0)</f>
        <v>0</v>
      </c>
      <c r="BI274" s="155">
        <f>IF(N274="nulová",J274,0)</f>
        <v>0</v>
      </c>
      <c r="BJ274" s="16" t="s">
        <v>87</v>
      </c>
      <c r="BK274" s="155">
        <f>ROUND(I274*H274,2)</f>
        <v>0</v>
      </c>
      <c r="BL274" s="16" t="s">
        <v>298</v>
      </c>
      <c r="BM274" s="154" t="s">
        <v>1757</v>
      </c>
    </row>
    <row r="275" spans="2:65" s="12" customFormat="1" ht="12">
      <c r="B275" s="156"/>
      <c r="D275" s="157" t="s">
        <v>167</v>
      </c>
      <c r="E275" s="158" t="s">
        <v>1</v>
      </c>
      <c r="F275" s="159" t="s">
        <v>168</v>
      </c>
      <c r="H275" s="158" t="s">
        <v>1</v>
      </c>
      <c r="I275" s="160"/>
      <c r="L275" s="156"/>
      <c r="M275" s="161"/>
      <c r="T275" s="162"/>
      <c r="AT275" s="158" t="s">
        <v>167</v>
      </c>
      <c r="AU275" s="158" t="s">
        <v>87</v>
      </c>
      <c r="AV275" s="12" t="s">
        <v>81</v>
      </c>
      <c r="AW275" s="12" t="s">
        <v>30</v>
      </c>
      <c r="AX275" s="12" t="s">
        <v>74</v>
      </c>
      <c r="AY275" s="158" t="s">
        <v>143</v>
      </c>
    </row>
    <row r="276" spans="2:65" s="13" customFormat="1" ht="12">
      <c r="B276" s="163"/>
      <c r="D276" s="157" t="s">
        <v>167</v>
      </c>
      <c r="E276" s="164" t="s">
        <v>1</v>
      </c>
      <c r="F276" s="165" t="s">
        <v>1758</v>
      </c>
      <c r="H276" s="166">
        <v>23</v>
      </c>
      <c r="I276" s="167"/>
      <c r="L276" s="163"/>
      <c r="M276" s="168"/>
      <c r="T276" s="169"/>
      <c r="AT276" s="164" t="s">
        <v>167</v>
      </c>
      <c r="AU276" s="164" t="s">
        <v>87</v>
      </c>
      <c r="AV276" s="13" t="s">
        <v>87</v>
      </c>
      <c r="AW276" s="13" t="s">
        <v>30</v>
      </c>
      <c r="AX276" s="13" t="s">
        <v>74</v>
      </c>
      <c r="AY276" s="164" t="s">
        <v>143</v>
      </c>
    </row>
    <row r="277" spans="2:65" s="14" customFormat="1" ht="12">
      <c r="B277" s="170"/>
      <c r="D277" s="157" t="s">
        <v>167</v>
      </c>
      <c r="E277" s="171" t="s">
        <v>1</v>
      </c>
      <c r="F277" s="172" t="s">
        <v>170</v>
      </c>
      <c r="H277" s="173">
        <v>23</v>
      </c>
      <c r="I277" s="174"/>
      <c r="L277" s="170"/>
      <c r="M277" s="175"/>
      <c r="T277" s="176"/>
      <c r="AT277" s="171" t="s">
        <v>167</v>
      </c>
      <c r="AU277" s="171" t="s">
        <v>87</v>
      </c>
      <c r="AV277" s="14" t="s">
        <v>149</v>
      </c>
      <c r="AW277" s="14" t="s">
        <v>30</v>
      </c>
      <c r="AX277" s="14" t="s">
        <v>81</v>
      </c>
      <c r="AY277" s="171" t="s">
        <v>143</v>
      </c>
    </row>
    <row r="278" spans="2:65" s="1" customFormat="1" ht="24.25" customHeight="1">
      <c r="B278" s="31"/>
      <c r="C278" s="183" t="s">
        <v>493</v>
      </c>
      <c r="D278" s="183" t="s">
        <v>479</v>
      </c>
      <c r="E278" s="184" t="s">
        <v>1759</v>
      </c>
      <c r="F278" s="185" t="s">
        <v>1760</v>
      </c>
      <c r="G278" s="186" t="s">
        <v>196</v>
      </c>
      <c r="H278" s="187">
        <v>23</v>
      </c>
      <c r="I278" s="188"/>
      <c r="J278" s="189">
        <f t="shared" ref="J278:J283" si="20">ROUND(I278*H278,2)</f>
        <v>0</v>
      </c>
      <c r="K278" s="190"/>
      <c r="L278" s="191"/>
      <c r="M278" s="192" t="s">
        <v>1</v>
      </c>
      <c r="N278" s="193" t="s">
        <v>40</v>
      </c>
      <c r="P278" s="152">
        <f t="shared" ref="P278:P283" si="21">O278*H278</f>
        <v>0</v>
      </c>
      <c r="Q278" s="152">
        <v>2.3000000000000001E-4</v>
      </c>
      <c r="R278" s="152">
        <f t="shared" ref="R278:R283" si="22">Q278*H278</f>
        <v>5.2900000000000004E-3</v>
      </c>
      <c r="S278" s="152">
        <v>0</v>
      </c>
      <c r="T278" s="153">
        <f t="shared" ref="T278:T283" si="23">S278*H278</f>
        <v>0</v>
      </c>
      <c r="AR278" s="154" t="s">
        <v>391</v>
      </c>
      <c r="AT278" s="154" t="s">
        <v>479</v>
      </c>
      <c r="AU278" s="154" t="s">
        <v>87</v>
      </c>
      <c r="AY278" s="16" t="s">
        <v>143</v>
      </c>
      <c r="BE278" s="155">
        <f t="shared" ref="BE278:BE283" si="24">IF(N278="základná",J278,0)</f>
        <v>0</v>
      </c>
      <c r="BF278" s="155">
        <f t="shared" ref="BF278:BF283" si="25">IF(N278="znížená",J278,0)</f>
        <v>0</v>
      </c>
      <c r="BG278" s="155">
        <f t="shared" ref="BG278:BG283" si="26">IF(N278="zákl. prenesená",J278,0)</f>
        <v>0</v>
      </c>
      <c r="BH278" s="155">
        <f t="shared" ref="BH278:BH283" si="27">IF(N278="zníž. prenesená",J278,0)</f>
        <v>0</v>
      </c>
      <c r="BI278" s="155">
        <f t="shared" ref="BI278:BI283" si="28">IF(N278="nulová",J278,0)</f>
        <v>0</v>
      </c>
      <c r="BJ278" s="16" t="s">
        <v>87</v>
      </c>
      <c r="BK278" s="155">
        <f t="shared" ref="BK278:BK283" si="29">ROUND(I278*H278,2)</f>
        <v>0</v>
      </c>
      <c r="BL278" s="16" t="s">
        <v>298</v>
      </c>
      <c r="BM278" s="154" t="s">
        <v>1761</v>
      </c>
    </row>
    <row r="279" spans="2:65" s="1" customFormat="1" ht="16.5" customHeight="1">
      <c r="B279" s="31"/>
      <c r="C279" s="142" t="s">
        <v>499</v>
      </c>
      <c r="D279" s="142" t="s">
        <v>145</v>
      </c>
      <c r="E279" s="143" t="s">
        <v>1762</v>
      </c>
      <c r="F279" s="144" t="s">
        <v>1763</v>
      </c>
      <c r="G279" s="145" t="s">
        <v>558</v>
      </c>
      <c r="H279" s="146">
        <v>44.85</v>
      </c>
      <c r="I279" s="147"/>
      <c r="J279" s="148">
        <f t="shared" si="20"/>
        <v>0</v>
      </c>
      <c r="K279" s="149"/>
      <c r="L279" s="31"/>
      <c r="M279" s="150" t="s">
        <v>1</v>
      </c>
      <c r="N279" s="151" t="s">
        <v>40</v>
      </c>
      <c r="P279" s="152">
        <f t="shared" si="21"/>
        <v>0</v>
      </c>
      <c r="Q279" s="152">
        <v>1.3072E-4</v>
      </c>
      <c r="R279" s="152">
        <f t="shared" si="22"/>
        <v>5.8627920000000004E-3</v>
      </c>
      <c r="S279" s="152">
        <v>0</v>
      </c>
      <c r="T279" s="153">
        <f t="shared" si="23"/>
        <v>0</v>
      </c>
      <c r="AR279" s="154" t="s">
        <v>298</v>
      </c>
      <c r="AT279" s="154" t="s">
        <v>145</v>
      </c>
      <c r="AU279" s="154" t="s">
        <v>87</v>
      </c>
      <c r="AY279" s="16" t="s">
        <v>143</v>
      </c>
      <c r="BE279" s="155">
        <f t="shared" si="24"/>
        <v>0</v>
      </c>
      <c r="BF279" s="155">
        <f t="shared" si="25"/>
        <v>0</v>
      </c>
      <c r="BG279" s="155">
        <f t="shared" si="26"/>
        <v>0</v>
      </c>
      <c r="BH279" s="155">
        <f t="shared" si="27"/>
        <v>0</v>
      </c>
      <c r="BI279" s="155">
        <f t="shared" si="28"/>
        <v>0</v>
      </c>
      <c r="BJ279" s="16" t="s">
        <v>87</v>
      </c>
      <c r="BK279" s="155">
        <f t="shared" si="29"/>
        <v>0</v>
      </c>
      <c r="BL279" s="16" t="s">
        <v>298</v>
      </c>
      <c r="BM279" s="154" t="s">
        <v>1764</v>
      </c>
    </row>
    <row r="280" spans="2:65" s="1" customFormat="1" ht="16.5" customHeight="1">
      <c r="B280" s="31"/>
      <c r="C280" s="142" t="s">
        <v>505</v>
      </c>
      <c r="D280" s="142" t="s">
        <v>145</v>
      </c>
      <c r="E280" s="143" t="s">
        <v>1765</v>
      </c>
      <c r="F280" s="144" t="s">
        <v>1766</v>
      </c>
      <c r="G280" s="145" t="s">
        <v>558</v>
      </c>
      <c r="H280" s="146">
        <v>56.35</v>
      </c>
      <c r="I280" s="147"/>
      <c r="J280" s="148">
        <f t="shared" si="20"/>
        <v>0</v>
      </c>
      <c r="K280" s="149"/>
      <c r="L280" s="31"/>
      <c r="M280" s="150" t="s">
        <v>1</v>
      </c>
      <c r="N280" s="151" t="s">
        <v>40</v>
      </c>
      <c r="P280" s="152">
        <f t="shared" si="21"/>
        <v>0</v>
      </c>
      <c r="Q280" s="152">
        <v>1.6459999999999999E-4</v>
      </c>
      <c r="R280" s="152">
        <f t="shared" si="22"/>
        <v>9.275209999999999E-3</v>
      </c>
      <c r="S280" s="152">
        <v>0</v>
      </c>
      <c r="T280" s="153">
        <f t="shared" si="23"/>
        <v>0</v>
      </c>
      <c r="AR280" s="154" t="s">
        <v>298</v>
      </c>
      <c r="AT280" s="154" t="s">
        <v>145</v>
      </c>
      <c r="AU280" s="154" t="s">
        <v>87</v>
      </c>
      <c r="AY280" s="16" t="s">
        <v>143</v>
      </c>
      <c r="BE280" s="155">
        <f t="shared" si="24"/>
        <v>0</v>
      </c>
      <c r="BF280" s="155">
        <f t="shared" si="25"/>
        <v>0</v>
      </c>
      <c r="BG280" s="155">
        <f t="shared" si="26"/>
        <v>0</v>
      </c>
      <c r="BH280" s="155">
        <f t="shared" si="27"/>
        <v>0</v>
      </c>
      <c r="BI280" s="155">
        <f t="shared" si="28"/>
        <v>0</v>
      </c>
      <c r="BJ280" s="16" t="s">
        <v>87</v>
      </c>
      <c r="BK280" s="155">
        <f t="shared" si="29"/>
        <v>0</v>
      </c>
      <c r="BL280" s="16" t="s">
        <v>298</v>
      </c>
      <c r="BM280" s="154" t="s">
        <v>1767</v>
      </c>
    </row>
    <row r="281" spans="2:65" s="1" customFormat="1" ht="16.5" customHeight="1">
      <c r="B281" s="31"/>
      <c r="C281" s="142" t="s">
        <v>511</v>
      </c>
      <c r="D281" s="142" t="s">
        <v>145</v>
      </c>
      <c r="E281" s="143" t="s">
        <v>1768</v>
      </c>
      <c r="F281" s="144" t="s">
        <v>1769</v>
      </c>
      <c r="G281" s="145" t="s">
        <v>196</v>
      </c>
      <c r="H281" s="146">
        <v>23</v>
      </c>
      <c r="I281" s="147"/>
      <c r="J281" s="148">
        <f t="shared" si="20"/>
        <v>0</v>
      </c>
      <c r="K281" s="149"/>
      <c r="L281" s="31"/>
      <c r="M281" s="150" t="s">
        <v>1</v>
      </c>
      <c r="N281" s="151" t="s">
        <v>40</v>
      </c>
      <c r="P281" s="152">
        <f t="shared" si="21"/>
        <v>0</v>
      </c>
      <c r="Q281" s="152">
        <v>0</v>
      </c>
      <c r="R281" s="152">
        <f t="shared" si="22"/>
        <v>0</v>
      </c>
      <c r="S281" s="152">
        <v>0</v>
      </c>
      <c r="T281" s="153">
        <f t="shared" si="23"/>
        <v>0</v>
      </c>
      <c r="AR281" s="154" t="s">
        <v>298</v>
      </c>
      <c r="AT281" s="154" t="s">
        <v>145</v>
      </c>
      <c r="AU281" s="154" t="s">
        <v>87</v>
      </c>
      <c r="AY281" s="16" t="s">
        <v>143</v>
      </c>
      <c r="BE281" s="155">
        <f t="shared" si="24"/>
        <v>0</v>
      </c>
      <c r="BF281" s="155">
        <f t="shared" si="25"/>
        <v>0</v>
      </c>
      <c r="BG281" s="155">
        <f t="shared" si="26"/>
        <v>0</v>
      </c>
      <c r="BH281" s="155">
        <f t="shared" si="27"/>
        <v>0</v>
      </c>
      <c r="BI281" s="155">
        <f t="shared" si="28"/>
        <v>0</v>
      </c>
      <c r="BJ281" s="16" t="s">
        <v>87</v>
      </c>
      <c r="BK281" s="155">
        <f t="shared" si="29"/>
        <v>0</v>
      </c>
      <c r="BL281" s="16" t="s">
        <v>298</v>
      </c>
      <c r="BM281" s="154" t="s">
        <v>1770</v>
      </c>
    </row>
    <row r="282" spans="2:65" s="1" customFormat="1" ht="24.25" customHeight="1">
      <c r="B282" s="31"/>
      <c r="C282" s="142" t="s">
        <v>516</v>
      </c>
      <c r="D282" s="142" t="s">
        <v>145</v>
      </c>
      <c r="E282" s="143" t="s">
        <v>1771</v>
      </c>
      <c r="F282" s="144" t="s">
        <v>1772</v>
      </c>
      <c r="G282" s="145" t="s">
        <v>558</v>
      </c>
      <c r="H282" s="146">
        <v>101.2</v>
      </c>
      <c r="I282" s="147"/>
      <c r="J282" s="148">
        <f t="shared" si="20"/>
        <v>0</v>
      </c>
      <c r="K282" s="149"/>
      <c r="L282" s="31"/>
      <c r="M282" s="150" t="s">
        <v>1</v>
      </c>
      <c r="N282" s="151" t="s">
        <v>40</v>
      </c>
      <c r="P282" s="152">
        <f t="shared" si="21"/>
        <v>0</v>
      </c>
      <c r="Q282" s="152">
        <v>1.0000000000000001E-5</v>
      </c>
      <c r="R282" s="152">
        <f t="shared" si="22"/>
        <v>1.0120000000000001E-3</v>
      </c>
      <c r="S282" s="152">
        <v>0</v>
      </c>
      <c r="T282" s="153">
        <f t="shared" si="23"/>
        <v>0</v>
      </c>
      <c r="AR282" s="154" t="s">
        <v>298</v>
      </c>
      <c r="AT282" s="154" t="s">
        <v>145</v>
      </c>
      <c r="AU282" s="154" t="s">
        <v>87</v>
      </c>
      <c r="AY282" s="16" t="s">
        <v>143</v>
      </c>
      <c r="BE282" s="155">
        <f t="shared" si="24"/>
        <v>0</v>
      </c>
      <c r="BF282" s="155">
        <f t="shared" si="25"/>
        <v>0</v>
      </c>
      <c r="BG282" s="155">
        <f t="shared" si="26"/>
        <v>0</v>
      </c>
      <c r="BH282" s="155">
        <f t="shared" si="27"/>
        <v>0</v>
      </c>
      <c r="BI282" s="155">
        <f t="shared" si="28"/>
        <v>0</v>
      </c>
      <c r="BJ282" s="16" t="s">
        <v>87</v>
      </c>
      <c r="BK282" s="155">
        <f t="shared" si="29"/>
        <v>0</v>
      </c>
      <c r="BL282" s="16" t="s">
        <v>298</v>
      </c>
      <c r="BM282" s="154" t="s">
        <v>1773</v>
      </c>
    </row>
    <row r="283" spans="2:65" s="1" customFormat="1" ht="24.25" customHeight="1">
      <c r="B283" s="31"/>
      <c r="C283" s="142" t="s">
        <v>521</v>
      </c>
      <c r="D283" s="142" t="s">
        <v>145</v>
      </c>
      <c r="E283" s="143" t="s">
        <v>885</v>
      </c>
      <c r="F283" s="144" t="s">
        <v>886</v>
      </c>
      <c r="G283" s="145" t="s">
        <v>216</v>
      </c>
      <c r="H283" s="177"/>
      <c r="I283" s="147"/>
      <c r="J283" s="148">
        <f t="shared" si="20"/>
        <v>0</v>
      </c>
      <c r="K283" s="149"/>
      <c r="L283" s="31"/>
      <c r="M283" s="150" t="s">
        <v>1</v>
      </c>
      <c r="N283" s="151" t="s">
        <v>40</v>
      </c>
      <c r="P283" s="152">
        <f t="shared" si="21"/>
        <v>0</v>
      </c>
      <c r="Q283" s="152">
        <v>0</v>
      </c>
      <c r="R283" s="152">
        <f t="shared" si="22"/>
        <v>0</v>
      </c>
      <c r="S283" s="152">
        <v>0</v>
      </c>
      <c r="T283" s="153">
        <f t="shared" si="23"/>
        <v>0</v>
      </c>
      <c r="AR283" s="154" t="s">
        <v>298</v>
      </c>
      <c r="AT283" s="154" t="s">
        <v>145</v>
      </c>
      <c r="AU283" s="154" t="s">
        <v>87</v>
      </c>
      <c r="AY283" s="16" t="s">
        <v>143</v>
      </c>
      <c r="BE283" s="155">
        <f t="shared" si="24"/>
        <v>0</v>
      </c>
      <c r="BF283" s="155">
        <f t="shared" si="25"/>
        <v>0</v>
      </c>
      <c r="BG283" s="155">
        <f t="shared" si="26"/>
        <v>0</v>
      </c>
      <c r="BH283" s="155">
        <f t="shared" si="27"/>
        <v>0</v>
      </c>
      <c r="BI283" s="155">
        <f t="shared" si="28"/>
        <v>0</v>
      </c>
      <c r="BJ283" s="16" t="s">
        <v>87</v>
      </c>
      <c r="BK283" s="155">
        <f t="shared" si="29"/>
        <v>0</v>
      </c>
      <c r="BL283" s="16" t="s">
        <v>298</v>
      </c>
      <c r="BM283" s="154" t="s">
        <v>1774</v>
      </c>
    </row>
    <row r="284" spans="2:65" s="11" customFormat="1" ht="22.75" customHeight="1">
      <c r="B284" s="130"/>
      <c r="D284" s="131" t="s">
        <v>73</v>
      </c>
      <c r="E284" s="140" t="s">
        <v>1775</v>
      </c>
      <c r="F284" s="140" t="s">
        <v>1776</v>
      </c>
      <c r="I284" s="133"/>
      <c r="J284" s="141">
        <f>BK284</f>
        <v>0</v>
      </c>
      <c r="L284" s="130"/>
      <c r="M284" s="135"/>
      <c r="P284" s="136">
        <f>SUM(P285:P313)</f>
        <v>0</v>
      </c>
      <c r="R284" s="136">
        <f>SUM(R285:R313)</f>
        <v>0.38457352</v>
      </c>
      <c r="T284" s="137">
        <f>SUM(T285:T313)</f>
        <v>0</v>
      </c>
      <c r="AR284" s="131" t="s">
        <v>87</v>
      </c>
      <c r="AT284" s="138" t="s">
        <v>73</v>
      </c>
      <c r="AU284" s="138" t="s">
        <v>81</v>
      </c>
      <c r="AY284" s="131" t="s">
        <v>143</v>
      </c>
      <c r="BK284" s="139">
        <f>SUM(BK285:BK313)</f>
        <v>0</v>
      </c>
    </row>
    <row r="285" spans="2:65" s="1" customFormat="1" ht="24.25" customHeight="1">
      <c r="B285" s="31"/>
      <c r="C285" s="142" t="s">
        <v>525</v>
      </c>
      <c r="D285" s="142" t="s">
        <v>145</v>
      </c>
      <c r="E285" s="143" t="s">
        <v>1777</v>
      </c>
      <c r="F285" s="144" t="s">
        <v>1778</v>
      </c>
      <c r="G285" s="145" t="s">
        <v>196</v>
      </c>
      <c r="H285" s="146">
        <v>3</v>
      </c>
      <c r="I285" s="147"/>
      <c r="J285" s="148">
        <f>ROUND(I285*H285,2)</f>
        <v>0</v>
      </c>
      <c r="K285" s="149"/>
      <c r="L285" s="31"/>
      <c r="M285" s="150" t="s">
        <v>1</v>
      </c>
      <c r="N285" s="151" t="s">
        <v>40</v>
      </c>
      <c r="P285" s="152">
        <f>O285*H285</f>
        <v>0</v>
      </c>
      <c r="Q285" s="152">
        <v>0</v>
      </c>
      <c r="R285" s="152">
        <f>Q285*H285</f>
        <v>0</v>
      </c>
      <c r="S285" s="152">
        <v>0</v>
      </c>
      <c r="T285" s="153">
        <f>S285*H285</f>
        <v>0</v>
      </c>
      <c r="AR285" s="154" t="s">
        <v>298</v>
      </c>
      <c r="AT285" s="154" t="s">
        <v>145</v>
      </c>
      <c r="AU285" s="154" t="s">
        <v>87</v>
      </c>
      <c r="AY285" s="16" t="s">
        <v>143</v>
      </c>
      <c r="BE285" s="155">
        <f>IF(N285="základná",J285,0)</f>
        <v>0</v>
      </c>
      <c r="BF285" s="155">
        <f>IF(N285="znížená",J285,0)</f>
        <v>0</v>
      </c>
      <c r="BG285" s="155">
        <f>IF(N285="zákl. prenesená",J285,0)</f>
        <v>0</v>
      </c>
      <c r="BH285" s="155">
        <f>IF(N285="zníž. prenesená",J285,0)</f>
        <v>0</v>
      </c>
      <c r="BI285" s="155">
        <f>IF(N285="nulová",J285,0)</f>
        <v>0</v>
      </c>
      <c r="BJ285" s="16" t="s">
        <v>87</v>
      </c>
      <c r="BK285" s="155">
        <f>ROUND(I285*H285,2)</f>
        <v>0</v>
      </c>
      <c r="BL285" s="16" t="s">
        <v>298</v>
      </c>
      <c r="BM285" s="154" t="s">
        <v>1779</v>
      </c>
    </row>
    <row r="286" spans="2:65" s="1" customFormat="1" ht="37.75" customHeight="1">
      <c r="B286" s="31"/>
      <c r="C286" s="183" t="s">
        <v>530</v>
      </c>
      <c r="D286" s="183" t="s">
        <v>479</v>
      </c>
      <c r="E286" s="184" t="s">
        <v>1780</v>
      </c>
      <c r="F286" s="185" t="s">
        <v>1781</v>
      </c>
      <c r="G286" s="186" t="s">
        <v>196</v>
      </c>
      <c r="H286" s="187">
        <v>3</v>
      </c>
      <c r="I286" s="188"/>
      <c r="J286" s="189">
        <f>ROUND(I286*H286,2)</f>
        <v>0</v>
      </c>
      <c r="K286" s="190"/>
      <c r="L286" s="191"/>
      <c r="M286" s="192" t="s">
        <v>1</v>
      </c>
      <c r="N286" s="193" t="s">
        <v>40</v>
      </c>
      <c r="P286" s="152">
        <f>O286*H286</f>
        <v>0</v>
      </c>
      <c r="Q286" s="152">
        <v>1.6049999999999998E-2</v>
      </c>
      <c r="R286" s="152">
        <f>Q286*H286</f>
        <v>4.8149999999999998E-2</v>
      </c>
      <c r="S286" s="152">
        <v>0</v>
      </c>
      <c r="T286" s="153">
        <f>S286*H286</f>
        <v>0</v>
      </c>
      <c r="AR286" s="154" t="s">
        <v>391</v>
      </c>
      <c r="AT286" s="154" t="s">
        <v>479</v>
      </c>
      <c r="AU286" s="154" t="s">
        <v>87</v>
      </c>
      <c r="AY286" s="16" t="s">
        <v>143</v>
      </c>
      <c r="BE286" s="155">
        <f>IF(N286="základná",J286,0)</f>
        <v>0</v>
      </c>
      <c r="BF286" s="155">
        <f>IF(N286="znížená",J286,0)</f>
        <v>0</v>
      </c>
      <c r="BG286" s="155">
        <f>IF(N286="zákl. prenesená",J286,0)</f>
        <v>0</v>
      </c>
      <c r="BH286" s="155">
        <f>IF(N286="zníž. prenesená",J286,0)</f>
        <v>0</v>
      </c>
      <c r="BI286" s="155">
        <f>IF(N286="nulová",J286,0)</f>
        <v>0</v>
      </c>
      <c r="BJ286" s="16" t="s">
        <v>87</v>
      </c>
      <c r="BK286" s="155">
        <f>ROUND(I286*H286,2)</f>
        <v>0</v>
      </c>
      <c r="BL286" s="16" t="s">
        <v>298</v>
      </c>
      <c r="BM286" s="154" t="s">
        <v>1782</v>
      </c>
    </row>
    <row r="287" spans="2:65" s="1" customFormat="1" ht="16.5" customHeight="1">
      <c r="B287" s="31"/>
      <c r="C287" s="142" t="s">
        <v>548</v>
      </c>
      <c r="D287" s="142" t="s">
        <v>145</v>
      </c>
      <c r="E287" s="143" t="s">
        <v>1783</v>
      </c>
      <c r="F287" s="144" t="s">
        <v>1784</v>
      </c>
      <c r="G287" s="145" t="s">
        <v>196</v>
      </c>
      <c r="H287" s="146">
        <v>3</v>
      </c>
      <c r="I287" s="147"/>
      <c r="J287" s="148">
        <f>ROUND(I287*H287,2)</f>
        <v>0</v>
      </c>
      <c r="K287" s="149"/>
      <c r="L287" s="31"/>
      <c r="M287" s="150" t="s">
        <v>1</v>
      </c>
      <c r="N287" s="151" t="s">
        <v>40</v>
      </c>
      <c r="P287" s="152">
        <f>O287*H287</f>
        <v>0</v>
      </c>
      <c r="Q287" s="152">
        <v>0</v>
      </c>
      <c r="R287" s="152">
        <f>Q287*H287</f>
        <v>0</v>
      </c>
      <c r="S287" s="152">
        <v>0</v>
      </c>
      <c r="T287" s="153">
        <f>S287*H287</f>
        <v>0</v>
      </c>
      <c r="AR287" s="154" t="s">
        <v>298</v>
      </c>
      <c r="AT287" s="154" t="s">
        <v>145</v>
      </c>
      <c r="AU287" s="154" t="s">
        <v>87</v>
      </c>
      <c r="AY287" s="16" t="s">
        <v>143</v>
      </c>
      <c r="BE287" s="155">
        <f>IF(N287="základná",J287,0)</f>
        <v>0</v>
      </c>
      <c r="BF287" s="155">
        <f>IF(N287="znížená",J287,0)</f>
        <v>0</v>
      </c>
      <c r="BG287" s="155">
        <f>IF(N287="zákl. prenesená",J287,0)</f>
        <v>0</v>
      </c>
      <c r="BH287" s="155">
        <f>IF(N287="zníž. prenesená",J287,0)</f>
        <v>0</v>
      </c>
      <c r="BI287" s="155">
        <f>IF(N287="nulová",J287,0)</f>
        <v>0</v>
      </c>
      <c r="BJ287" s="16" t="s">
        <v>87</v>
      </c>
      <c r="BK287" s="155">
        <f>ROUND(I287*H287,2)</f>
        <v>0</v>
      </c>
      <c r="BL287" s="16" t="s">
        <v>298</v>
      </c>
      <c r="BM287" s="154" t="s">
        <v>1785</v>
      </c>
    </row>
    <row r="288" spans="2:65" s="1" customFormat="1" ht="44.25" customHeight="1">
      <c r="B288" s="31"/>
      <c r="C288" s="183" t="s">
        <v>555</v>
      </c>
      <c r="D288" s="183" t="s">
        <v>479</v>
      </c>
      <c r="E288" s="184" t="s">
        <v>1786</v>
      </c>
      <c r="F288" s="185" t="s">
        <v>1787</v>
      </c>
      <c r="G288" s="186" t="s">
        <v>196</v>
      </c>
      <c r="H288" s="187">
        <v>3</v>
      </c>
      <c r="I288" s="188"/>
      <c r="J288" s="189">
        <f>ROUND(I288*H288,2)</f>
        <v>0</v>
      </c>
      <c r="K288" s="190"/>
      <c r="L288" s="191"/>
      <c r="M288" s="192" t="s">
        <v>1</v>
      </c>
      <c r="N288" s="193" t="s">
        <v>40</v>
      </c>
      <c r="P288" s="152">
        <f>O288*H288</f>
        <v>0</v>
      </c>
      <c r="Q288" s="152">
        <v>1.35E-2</v>
      </c>
      <c r="R288" s="152">
        <f>Q288*H288</f>
        <v>4.0500000000000001E-2</v>
      </c>
      <c r="S288" s="152">
        <v>0</v>
      </c>
      <c r="T288" s="153">
        <f>S288*H288</f>
        <v>0</v>
      </c>
      <c r="AR288" s="154" t="s">
        <v>391</v>
      </c>
      <c r="AT288" s="154" t="s">
        <v>479</v>
      </c>
      <c r="AU288" s="154" t="s">
        <v>87</v>
      </c>
      <c r="AY288" s="16" t="s">
        <v>143</v>
      </c>
      <c r="BE288" s="155">
        <f>IF(N288="základná",J288,0)</f>
        <v>0</v>
      </c>
      <c r="BF288" s="155">
        <f>IF(N288="znížená",J288,0)</f>
        <v>0</v>
      </c>
      <c r="BG288" s="155">
        <f>IF(N288="zákl. prenesená",J288,0)</f>
        <v>0</v>
      </c>
      <c r="BH288" s="155">
        <f>IF(N288="zníž. prenesená",J288,0)</f>
        <v>0</v>
      </c>
      <c r="BI288" s="155">
        <f>IF(N288="nulová",J288,0)</f>
        <v>0</v>
      </c>
      <c r="BJ288" s="16" t="s">
        <v>87</v>
      </c>
      <c r="BK288" s="155">
        <f>ROUND(I288*H288,2)</f>
        <v>0</v>
      </c>
      <c r="BL288" s="16" t="s">
        <v>298</v>
      </c>
      <c r="BM288" s="154" t="s">
        <v>1788</v>
      </c>
    </row>
    <row r="289" spans="2:65" s="1" customFormat="1" ht="24">
      <c r="B289" s="31"/>
      <c r="D289" s="157" t="s">
        <v>808</v>
      </c>
      <c r="F289" s="194" t="s">
        <v>1789</v>
      </c>
      <c r="I289" s="195"/>
      <c r="L289" s="31"/>
      <c r="M289" s="196"/>
      <c r="T289" s="58"/>
      <c r="AT289" s="16" t="s">
        <v>808</v>
      </c>
      <c r="AU289" s="16" t="s">
        <v>87</v>
      </c>
    </row>
    <row r="290" spans="2:65" s="1" customFormat="1" ht="24.25" customHeight="1">
      <c r="B290" s="31"/>
      <c r="C290" s="142" t="s">
        <v>564</v>
      </c>
      <c r="D290" s="142" t="s">
        <v>145</v>
      </c>
      <c r="E290" s="143" t="s">
        <v>1790</v>
      </c>
      <c r="F290" s="144" t="s">
        <v>1791</v>
      </c>
      <c r="G290" s="145" t="s">
        <v>196</v>
      </c>
      <c r="H290" s="146">
        <v>5</v>
      </c>
      <c r="I290" s="147"/>
      <c r="J290" s="148">
        <f t="shared" ref="J290:J313" si="30">ROUND(I290*H290,2)</f>
        <v>0</v>
      </c>
      <c r="K290" s="149"/>
      <c r="L290" s="31"/>
      <c r="M290" s="150" t="s">
        <v>1</v>
      </c>
      <c r="N290" s="151" t="s">
        <v>40</v>
      </c>
      <c r="P290" s="152">
        <f t="shared" ref="P290:P313" si="31">O290*H290</f>
        <v>0</v>
      </c>
      <c r="Q290" s="152">
        <v>2.7999999999999998E-4</v>
      </c>
      <c r="R290" s="152">
        <f t="shared" ref="R290:R313" si="32">Q290*H290</f>
        <v>1.3999999999999998E-3</v>
      </c>
      <c r="S290" s="152">
        <v>0</v>
      </c>
      <c r="T290" s="153">
        <f t="shared" ref="T290:T313" si="33">S290*H290</f>
        <v>0</v>
      </c>
      <c r="AR290" s="154" t="s">
        <v>298</v>
      </c>
      <c r="AT290" s="154" t="s">
        <v>145</v>
      </c>
      <c r="AU290" s="154" t="s">
        <v>87</v>
      </c>
      <c r="AY290" s="16" t="s">
        <v>143</v>
      </c>
      <c r="BE290" s="155">
        <f t="shared" ref="BE290:BE313" si="34">IF(N290="základná",J290,0)</f>
        <v>0</v>
      </c>
      <c r="BF290" s="155">
        <f t="shared" ref="BF290:BF313" si="35">IF(N290="znížená",J290,0)</f>
        <v>0</v>
      </c>
      <c r="BG290" s="155">
        <f t="shared" ref="BG290:BG313" si="36">IF(N290="zákl. prenesená",J290,0)</f>
        <v>0</v>
      </c>
      <c r="BH290" s="155">
        <f t="shared" ref="BH290:BH313" si="37">IF(N290="zníž. prenesená",J290,0)</f>
        <v>0</v>
      </c>
      <c r="BI290" s="155">
        <f t="shared" ref="BI290:BI313" si="38">IF(N290="nulová",J290,0)</f>
        <v>0</v>
      </c>
      <c r="BJ290" s="16" t="s">
        <v>87</v>
      </c>
      <c r="BK290" s="155">
        <f t="shared" ref="BK290:BK313" si="39">ROUND(I290*H290,2)</f>
        <v>0</v>
      </c>
      <c r="BL290" s="16" t="s">
        <v>298</v>
      </c>
      <c r="BM290" s="154" t="s">
        <v>1792</v>
      </c>
    </row>
    <row r="291" spans="2:65" s="1" customFormat="1" ht="16.5" customHeight="1">
      <c r="B291" s="31"/>
      <c r="C291" s="183" t="s">
        <v>569</v>
      </c>
      <c r="D291" s="183" t="s">
        <v>479</v>
      </c>
      <c r="E291" s="184" t="s">
        <v>1793</v>
      </c>
      <c r="F291" s="185" t="s">
        <v>1794</v>
      </c>
      <c r="G291" s="186" t="s">
        <v>196</v>
      </c>
      <c r="H291" s="187">
        <v>5</v>
      </c>
      <c r="I291" s="188"/>
      <c r="J291" s="189">
        <f t="shared" si="30"/>
        <v>0</v>
      </c>
      <c r="K291" s="190"/>
      <c r="L291" s="191"/>
      <c r="M291" s="192" t="s">
        <v>1</v>
      </c>
      <c r="N291" s="193" t="s">
        <v>40</v>
      </c>
      <c r="P291" s="152">
        <f t="shared" si="31"/>
        <v>0</v>
      </c>
      <c r="Q291" s="152">
        <v>1.41E-2</v>
      </c>
      <c r="R291" s="152">
        <f t="shared" si="32"/>
        <v>7.0499999999999993E-2</v>
      </c>
      <c r="S291" s="152">
        <v>0</v>
      </c>
      <c r="T291" s="153">
        <f t="shared" si="33"/>
        <v>0</v>
      </c>
      <c r="AR291" s="154" t="s">
        <v>391</v>
      </c>
      <c r="AT291" s="154" t="s">
        <v>479</v>
      </c>
      <c r="AU291" s="154" t="s">
        <v>87</v>
      </c>
      <c r="AY291" s="16" t="s">
        <v>143</v>
      </c>
      <c r="BE291" s="155">
        <f t="shared" si="34"/>
        <v>0</v>
      </c>
      <c r="BF291" s="155">
        <f t="shared" si="35"/>
        <v>0</v>
      </c>
      <c r="BG291" s="155">
        <f t="shared" si="36"/>
        <v>0</v>
      </c>
      <c r="BH291" s="155">
        <f t="shared" si="37"/>
        <v>0</v>
      </c>
      <c r="BI291" s="155">
        <f t="shared" si="38"/>
        <v>0</v>
      </c>
      <c r="BJ291" s="16" t="s">
        <v>87</v>
      </c>
      <c r="BK291" s="155">
        <f t="shared" si="39"/>
        <v>0</v>
      </c>
      <c r="BL291" s="16" t="s">
        <v>298</v>
      </c>
      <c r="BM291" s="154" t="s">
        <v>1795</v>
      </c>
    </row>
    <row r="292" spans="2:65" s="1" customFormat="1" ht="24.25" customHeight="1">
      <c r="B292" s="31"/>
      <c r="C292" s="142" t="s">
        <v>573</v>
      </c>
      <c r="D292" s="142" t="s">
        <v>145</v>
      </c>
      <c r="E292" s="143" t="s">
        <v>1796</v>
      </c>
      <c r="F292" s="144" t="s">
        <v>1797</v>
      </c>
      <c r="G292" s="145" t="s">
        <v>196</v>
      </c>
      <c r="H292" s="146">
        <v>3</v>
      </c>
      <c r="I292" s="147"/>
      <c r="J292" s="148">
        <f t="shared" si="30"/>
        <v>0</v>
      </c>
      <c r="K292" s="149"/>
      <c r="L292" s="31"/>
      <c r="M292" s="150" t="s">
        <v>1</v>
      </c>
      <c r="N292" s="151" t="s">
        <v>40</v>
      </c>
      <c r="P292" s="152">
        <f t="shared" si="31"/>
        <v>0</v>
      </c>
      <c r="Q292" s="152">
        <v>1.054E-3</v>
      </c>
      <c r="R292" s="152">
        <f t="shared" si="32"/>
        <v>3.1619999999999999E-3</v>
      </c>
      <c r="S292" s="152">
        <v>0</v>
      </c>
      <c r="T292" s="153">
        <f t="shared" si="33"/>
        <v>0</v>
      </c>
      <c r="AR292" s="154" t="s">
        <v>298</v>
      </c>
      <c r="AT292" s="154" t="s">
        <v>145</v>
      </c>
      <c r="AU292" s="154" t="s">
        <v>87</v>
      </c>
      <c r="AY292" s="16" t="s">
        <v>143</v>
      </c>
      <c r="BE292" s="155">
        <f t="shared" si="34"/>
        <v>0</v>
      </c>
      <c r="BF292" s="155">
        <f t="shared" si="35"/>
        <v>0</v>
      </c>
      <c r="BG292" s="155">
        <f t="shared" si="36"/>
        <v>0</v>
      </c>
      <c r="BH292" s="155">
        <f t="shared" si="37"/>
        <v>0</v>
      </c>
      <c r="BI292" s="155">
        <f t="shared" si="38"/>
        <v>0</v>
      </c>
      <c r="BJ292" s="16" t="s">
        <v>87</v>
      </c>
      <c r="BK292" s="155">
        <f t="shared" si="39"/>
        <v>0</v>
      </c>
      <c r="BL292" s="16" t="s">
        <v>298</v>
      </c>
      <c r="BM292" s="154" t="s">
        <v>1798</v>
      </c>
    </row>
    <row r="293" spans="2:65" s="1" customFormat="1" ht="37.75" customHeight="1">
      <c r="B293" s="31"/>
      <c r="C293" s="183" t="s">
        <v>588</v>
      </c>
      <c r="D293" s="183" t="s">
        <v>479</v>
      </c>
      <c r="E293" s="184" t="s">
        <v>1799</v>
      </c>
      <c r="F293" s="185" t="s">
        <v>1800</v>
      </c>
      <c r="G293" s="186" t="s">
        <v>196</v>
      </c>
      <c r="H293" s="187">
        <v>3</v>
      </c>
      <c r="I293" s="188"/>
      <c r="J293" s="189">
        <f t="shared" si="30"/>
        <v>0</v>
      </c>
      <c r="K293" s="190"/>
      <c r="L293" s="191"/>
      <c r="M293" s="192" t="s">
        <v>1</v>
      </c>
      <c r="N293" s="193" t="s">
        <v>40</v>
      </c>
      <c r="P293" s="152">
        <f t="shared" si="31"/>
        <v>0</v>
      </c>
      <c r="Q293" s="152">
        <v>5.3999999999999999E-2</v>
      </c>
      <c r="R293" s="152">
        <f t="shared" si="32"/>
        <v>0.16200000000000001</v>
      </c>
      <c r="S293" s="152">
        <v>0</v>
      </c>
      <c r="T293" s="153">
        <f t="shared" si="33"/>
        <v>0</v>
      </c>
      <c r="AR293" s="154" t="s">
        <v>391</v>
      </c>
      <c r="AT293" s="154" t="s">
        <v>479</v>
      </c>
      <c r="AU293" s="154" t="s">
        <v>87</v>
      </c>
      <c r="AY293" s="16" t="s">
        <v>143</v>
      </c>
      <c r="BE293" s="155">
        <f t="shared" si="34"/>
        <v>0</v>
      </c>
      <c r="BF293" s="155">
        <f t="shared" si="35"/>
        <v>0</v>
      </c>
      <c r="BG293" s="155">
        <f t="shared" si="36"/>
        <v>0</v>
      </c>
      <c r="BH293" s="155">
        <f t="shared" si="37"/>
        <v>0</v>
      </c>
      <c r="BI293" s="155">
        <f t="shared" si="38"/>
        <v>0</v>
      </c>
      <c r="BJ293" s="16" t="s">
        <v>87</v>
      </c>
      <c r="BK293" s="155">
        <f t="shared" si="39"/>
        <v>0</v>
      </c>
      <c r="BL293" s="16" t="s">
        <v>298</v>
      </c>
      <c r="BM293" s="154" t="s">
        <v>1801</v>
      </c>
    </row>
    <row r="294" spans="2:65" s="1" customFormat="1" ht="33" customHeight="1">
      <c r="B294" s="31"/>
      <c r="C294" s="142" t="s">
        <v>592</v>
      </c>
      <c r="D294" s="142" t="s">
        <v>145</v>
      </c>
      <c r="E294" s="143" t="s">
        <v>1802</v>
      </c>
      <c r="F294" s="144" t="s">
        <v>1803</v>
      </c>
      <c r="G294" s="145" t="s">
        <v>196</v>
      </c>
      <c r="H294" s="146">
        <v>1</v>
      </c>
      <c r="I294" s="147"/>
      <c r="J294" s="148">
        <f t="shared" si="30"/>
        <v>0</v>
      </c>
      <c r="K294" s="149"/>
      <c r="L294" s="31"/>
      <c r="M294" s="150" t="s">
        <v>1</v>
      </c>
      <c r="N294" s="151" t="s">
        <v>40</v>
      </c>
      <c r="P294" s="152">
        <f t="shared" si="31"/>
        <v>0</v>
      </c>
      <c r="Q294" s="152">
        <v>6.5773000000000003E-4</v>
      </c>
      <c r="R294" s="152">
        <f t="shared" si="32"/>
        <v>6.5773000000000003E-4</v>
      </c>
      <c r="S294" s="152">
        <v>0</v>
      </c>
      <c r="T294" s="153">
        <f t="shared" si="33"/>
        <v>0</v>
      </c>
      <c r="AR294" s="154" t="s">
        <v>298</v>
      </c>
      <c r="AT294" s="154" t="s">
        <v>145</v>
      </c>
      <c r="AU294" s="154" t="s">
        <v>87</v>
      </c>
      <c r="AY294" s="16" t="s">
        <v>143</v>
      </c>
      <c r="BE294" s="155">
        <f t="shared" si="34"/>
        <v>0</v>
      </c>
      <c r="BF294" s="155">
        <f t="shared" si="35"/>
        <v>0</v>
      </c>
      <c r="BG294" s="155">
        <f t="shared" si="36"/>
        <v>0</v>
      </c>
      <c r="BH294" s="155">
        <f t="shared" si="37"/>
        <v>0</v>
      </c>
      <c r="BI294" s="155">
        <f t="shared" si="38"/>
        <v>0</v>
      </c>
      <c r="BJ294" s="16" t="s">
        <v>87</v>
      </c>
      <c r="BK294" s="155">
        <f t="shared" si="39"/>
        <v>0</v>
      </c>
      <c r="BL294" s="16" t="s">
        <v>298</v>
      </c>
      <c r="BM294" s="154" t="s">
        <v>1804</v>
      </c>
    </row>
    <row r="295" spans="2:65" s="1" customFormat="1" ht="24.25" customHeight="1">
      <c r="B295" s="31"/>
      <c r="C295" s="183" t="s">
        <v>596</v>
      </c>
      <c r="D295" s="183" t="s">
        <v>479</v>
      </c>
      <c r="E295" s="184" t="s">
        <v>1805</v>
      </c>
      <c r="F295" s="185" t="s">
        <v>1806</v>
      </c>
      <c r="G295" s="186" t="s">
        <v>196</v>
      </c>
      <c r="H295" s="187">
        <v>1</v>
      </c>
      <c r="I295" s="188"/>
      <c r="J295" s="189">
        <f t="shared" si="30"/>
        <v>0</v>
      </c>
      <c r="K295" s="190"/>
      <c r="L295" s="191"/>
      <c r="M295" s="192" t="s">
        <v>1</v>
      </c>
      <c r="N295" s="193" t="s">
        <v>40</v>
      </c>
      <c r="P295" s="152">
        <f t="shared" si="31"/>
        <v>0</v>
      </c>
      <c r="Q295" s="152">
        <v>8.6499999999999997E-3</v>
      </c>
      <c r="R295" s="152">
        <f t="shared" si="32"/>
        <v>8.6499999999999997E-3</v>
      </c>
      <c r="S295" s="152">
        <v>0</v>
      </c>
      <c r="T295" s="153">
        <f t="shared" si="33"/>
        <v>0</v>
      </c>
      <c r="AR295" s="154" t="s">
        <v>391</v>
      </c>
      <c r="AT295" s="154" t="s">
        <v>479</v>
      </c>
      <c r="AU295" s="154" t="s">
        <v>87</v>
      </c>
      <c r="AY295" s="16" t="s">
        <v>143</v>
      </c>
      <c r="BE295" s="155">
        <f t="shared" si="34"/>
        <v>0</v>
      </c>
      <c r="BF295" s="155">
        <f t="shared" si="35"/>
        <v>0</v>
      </c>
      <c r="BG295" s="155">
        <f t="shared" si="36"/>
        <v>0</v>
      </c>
      <c r="BH295" s="155">
        <f t="shared" si="37"/>
        <v>0</v>
      </c>
      <c r="BI295" s="155">
        <f t="shared" si="38"/>
        <v>0</v>
      </c>
      <c r="BJ295" s="16" t="s">
        <v>87</v>
      </c>
      <c r="BK295" s="155">
        <f t="shared" si="39"/>
        <v>0</v>
      </c>
      <c r="BL295" s="16" t="s">
        <v>298</v>
      </c>
      <c r="BM295" s="154" t="s">
        <v>1807</v>
      </c>
    </row>
    <row r="296" spans="2:65" s="1" customFormat="1" ht="24.25" customHeight="1">
      <c r="B296" s="31"/>
      <c r="C296" s="142" t="s">
        <v>601</v>
      </c>
      <c r="D296" s="142" t="s">
        <v>145</v>
      </c>
      <c r="E296" s="143" t="s">
        <v>1808</v>
      </c>
      <c r="F296" s="144" t="s">
        <v>1809</v>
      </c>
      <c r="G296" s="145" t="s">
        <v>196</v>
      </c>
      <c r="H296" s="146">
        <v>1</v>
      </c>
      <c r="I296" s="147"/>
      <c r="J296" s="148">
        <f t="shared" si="30"/>
        <v>0</v>
      </c>
      <c r="K296" s="149"/>
      <c r="L296" s="31"/>
      <c r="M296" s="150" t="s">
        <v>1</v>
      </c>
      <c r="N296" s="151" t="s">
        <v>40</v>
      </c>
      <c r="P296" s="152">
        <f t="shared" si="31"/>
        <v>0</v>
      </c>
      <c r="Q296" s="152">
        <v>7.2999999999999996E-4</v>
      </c>
      <c r="R296" s="152">
        <f t="shared" si="32"/>
        <v>7.2999999999999996E-4</v>
      </c>
      <c r="S296" s="152">
        <v>0</v>
      </c>
      <c r="T296" s="153">
        <f t="shared" si="33"/>
        <v>0</v>
      </c>
      <c r="AR296" s="154" t="s">
        <v>298</v>
      </c>
      <c r="AT296" s="154" t="s">
        <v>145</v>
      </c>
      <c r="AU296" s="154" t="s">
        <v>87</v>
      </c>
      <c r="AY296" s="16" t="s">
        <v>143</v>
      </c>
      <c r="BE296" s="155">
        <f t="shared" si="34"/>
        <v>0</v>
      </c>
      <c r="BF296" s="155">
        <f t="shared" si="35"/>
        <v>0</v>
      </c>
      <c r="BG296" s="155">
        <f t="shared" si="36"/>
        <v>0</v>
      </c>
      <c r="BH296" s="155">
        <f t="shared" si="37"/>
        <v>0</v>
      </c>
      <c r="BI296" s="155">
        <f t="shared" si="38"/>
        <v>0</v>
      </c>
      <c r="BJ296" s="16" t="s">
        <v>87</v>
      </c>
      <c r="BK296" s="155">
        <f t="shared" si="39"/>
        <v>0</v>
      </c>
      <c r="BL296" s="16" t="s">
        <v>298</v>
      </c>
      <c r="BM296" s="154" t="s">
        <v>1810</v>
      </c>
    </row>
    <row r="297" spans="2:65" s="1" customFormat="1" ht="16.5" customHeight="1">
      <c r="B297" s="31"/>
      <c r="C297" s="183" t="s">
        <v>608</v>
      </c>
      <c r="D297" s="183" t="s">
        <v>479</v>
      </c>
      <c r="E297" s="184" t="s">
        <v>1811</v>
      </c>
      <c r="F297" s="185" t="s">
        <v>1812</v>
      </c>
      <c r="G297" s="186" t="s">
        <v>196</v>
      </c>
      <c r="H297" s="187">
        <v>1</v>
      </c>
      <c r="I297" s="188"/>
      <c r="J297" s="189">
        <f t="shared" si="30"/>
        <v>0</v>
      </c>
      <c r="K297" s="190"/>
      <c r="L297" s="191"/>
      <c r="M297" s="192" t="s">
        <v>1</v>
      </c>
      <c r="N297" s="193" t="s">
        <v>40</v>
      </c>
      <c r="P297" s="152">
        <f t="shared" si="31"/>
        <v>0</v>
      </c>
      <c r="Q297" s="152">
        <v>1.8499999999999999E-2</v>
      </c>
      <c r="R297" s="152">
        <f t="shared" si="32"/>
        <v>1.8499999999999999E-2</v>
      </c>
      <c r="S297" s="152">
        <v>0</v>
      </c>
      <c r="T297" s="153">
        <f t="shared" si="33"/>
        <v>0</v>
      </c>
      <c r="AR297" s="154" t="s">
        <v>391</v>
      </c>
      <c r="AT297" s="154" t="s">
        <v>479</v>
      </c>
      <c r="AU297" s="154" t="s">
        <v>87</v>
      </c>
      <c r="AY297" s="16" t="s">
        <v>143</v>
      </c>
      <c r="BE297" s="155">
        <f t="shared" si="34"/>
        <v>0</v>
      </c>
      <c r="BF297" s="155">
        <f t="shared" si="35"/>
        <v>0</v>
      </c>
      <c r="BG297" s="155">
        <f t="shared" si="36"/>
        <v>0</v>
      </c>
      <c r="BH297" s="155">
        <f t="shared" si="37"/>
        <v>0</v>
      </c>
      <c r="BI297" s="155">
        <f t="shared" si="38"/>
        <v>0</v>
      </c>
      <c r="BJ297" s="16" t="s">
        <v>87</v>
      </c>
      <c r="BK297" s="155">
        <f t="shared" si="39"/>
        <v>0</v>
      </c>
      <c r="BL297" s="16" t="s">
        <v>298</v>
      </c>
      <c r="BM297" s="154" t="s">
        <v>1813</v>
      </c>
    </row>
    <row r="298" spans="2:65" s="1" customFormat="1" ht="16.5" customHeight="1">
      <c r="B298" s="31"/>
      <c r="C298" s="142" t="s">
        <v>613</v>
      </c>
      <c r="D298" s="142" t="s">
        <v>145</v>
      </c>
      <c r="E298" s="143" t="s">
        <v>1814</v>
      </c>
      <c r="F298" s="144" t="s">
        <v>1815</v>
      </c>
      <c r="G298" s="145" t="s">
        <v>196</v>
      </c>
      <c r="H298" s="146">
        <v>15</v>
      </c>
      <c r="I298" s="147"/>
      <c r="J298" s="148">
        <f t="shared" si="30"/>
        <v>0</v>
      </c>
      <c r="K298" s="149"/>
      <c r="L298" s="31"/>
      <c r="M298" s="150" t="s">
        <v>1</v>
      </c>
      <c r="N298" s="151" t="s">
        <v>40</v>
      </c>
      <c r="P298" s="152">
        <f t="shared" si="31"/>
        <v>0</v>
      </c>
      <c r="Q298" s="152">
        <v>8.0000000000000007E-5</v>
      </c>
      <c r="R298" s="152">
        <f t="shared" si="32"/>
        <v>1.2000000000000001E-3</v>
      </c>
      <c r="S298" s="152">
        <v>0</v>
      </c>
      <c r="T298" s="153">
        <f t="shared" si="33"/>
        <v>0</v>
      </c>
      <c r="AR298" s="154" t="s">
        <v>298</v>
      </c>
      <c r="AT298" s="154" t="s">
        <v>145</v>
      </c>
      <c r="AU298" s="154" t="s">
        <v>87</v>
      </c>
      <c r="AY298" s="16" t="s">
        <v>143</v>
      </c>
      <c r="BE298" s="155">
        <f t="shared" si="34"/>
        <v>0</v>
      </c>
      <c r="BF298" s="155">
        <f t="shared" si="35"/>
        <v>0</v>
      </c>
      <c r="BG298" s="155">
        <f t="shared" si="36"/>
        <v>0</v>
      </c>
      <c r="BH298" s="155">
        <f t="shared" si="37"/>
        <v>0</v>
      </c>
      <c r="BI298" s="155">
        <f t="shared" si="38"/>
        <v>0</v>
      </c>
      <c r="BJ298" s="16" t="s">
        <v>87</v>
      </c>
      <c r="BK298" s="155">
        <f t="shared" si="39"/>
        <v>0</v>
      </c>
      <c r="BL298" s="16" t="s">
        <v>298</v>
      </c>
      <c r="BM298" s="154" t="s">
        <v>1816</v>
      </c>
    </row>
    <row r="299" spans="2:65" s="1" customFormat="1" ht="24.25" customHeight="1">
      <c r="B299" s="31"/>
      <c r="C299" s="183" t="s">
        <v>617</v>
      </c>
      <c r="D299" s="183" t="s">
        <v>479</v>
      </c>
      <c r="E299" s="184" t="s">
        <v>1817</v>
      </c>
      <c r="F299" s="185" t="s">
        <v>1818</v>
      </c>
      <c r="G299" s="186" t="s">
        <v>196</v>
      </c>
      <c r="H299" s="187">
        <v>15</v>
      </c>
      <c r="I299" s="188"/>
      <c r="J299" s="189">
        <f t="shared" si="30"/>
        <v>0</v>
      </c>
      <c r="K299" s="190"/>
      <c r="L299" s="191"/>
      <c r="M299" s="192" t="s">
        <v>1</v>
      </c>
      <c r="N299" s="193" t="s">
        <v>40</v>
      </c>
      <c r="P299" s="152">
        <f t="shared" si="31"/>
        <v>0</v>
      </c>
      <c r="Q299" s="152">
        <v>1.6000000000000001E-4</v>
      </c>
      <c r="R299" s="152">
        <f t="shared" si="32"/>
        <v>2.4000000000000002E-3</v>
      </c>
      <c r="S299" s="152">
        <v>0</v>
      </c>
      <c r="T299" s="153">
        <f t="shared" si="33"/>
        <v>0</v>
      </c>
      <c r="AR299" s="154" t="s">
        <v>391</v>
      </c>
      <c r="AT299" s="154" t="s">
        <v>479</v>
      </c>
      <c r="AU299" s="154" t="s">
        <v>87</v>
      </c>
      <c r="AY299" s="16" t="s">
        <v>143</v>
      </c>
      <c r="BE299" s="155">
        <f t="shared" si="34"/>
        <v>0</v>
      </c>
      <c r="BF299" s="155">
        <f t="shared" si="35"/>
        <v>0</v>
      </c>
      <c r="BG299" s="155">
        <f t="shared" si="36"/>
        <v>0</v>
      </c>
      <c r="BH299" s="155">
        <f t="shared" si="37"/>
        <v>0</v>
      </c>
      <c r="BI299" s="155">
        <f t="shared" si="38"/>
        <v>0</v>
      </c>
      <c r="BJ299" s="16" t="s">
        <v>87</v>
      </c>
      <c r="BK299" s="155">
        <f t="shared" si="39"/>
        <v>0</v>
      </c>
      <c r="BL299" s="16" t="s">
        <v>298</v>
      </c>
      <c r="BM299" s="154" t="s">
        <v>1819</v>
      </c>
    </row>
    <row r="300" spans="2:65" s="1" customFormat="1" ht="33" customHeight="1">
      <c r="B300" s="31"/>
      <c r="C300" s="142" t="s">
        <v>621</v>
      </c>
      <c r="D300" s="142" t="s">
        <v>145</v>
      </c>
      <c r="E300" s="143" t="s">
        <v>1820</v>
      </c>
      <c r="F300" s="144" t="s">
        <v>1821</v>
      </c>
      <c r="G300" s="145" t="s">
        <v>196</v>
      </c>
      <c r="H300" s="146">
        <v>1</v>
      </c>
      <c r="I300" s="147"/>
      <c r="J300" s="148">
        <f t="shared" si="30"/>
        <v>0</v>
      </c>
      <c r="K300" s="149"/>
      <c r="L300" s="31"/>
      <c r="M300" s="150" t="s">
        <v>1</v>
      </c>
      <c r="N300" s="151" t="s">
        <v>40</v>
      </c>
      <c r="P300" s="152">
        <f t="shared" si="31"/>
        <v>0</v>
      </c>
      <c r="Q300" s="152">
        <v>4.1999999999999996E-6</v>
      </c>
      <c r="R300" s="152">
        <f t="shared" si="32"/>
        <v>4.1999999999999996E-6</v>
      </c>
      <c r="S300" s="152">
        <v>0</v>
      </c>
      <c r="T300" s="153">
        <f t="shared" si="33"/>
        <v>0</v>
      </c>
      <c r="AR300" s="154" t="s">
        <v>298</v>
      </c>
      <c r="AT300" s="154" t="s">
        <v>145</v>
      </c>
      <c r="AU300" s="154" t="s">
        <v>87</v>
      </c>
      <c r="AY300" s="16" t="s">
        <v>143</v>
      </c>
      <c r="BE300" s="155">
        <f t="shared" si="34"/>
        <v>0</v>
      </c>
      <c r="BF300" s="155">
        <f t="shared" si="35"/>
        <v>0</v>
      </c>
      <c r="BG300" s="155">
        <f t="shared" si="36"/>
        <v>0</v>
      </c>
      <c r="BH300" s="155">
        <f t="shared" si="37"/>
        <v>0</v>
      </c>
      <c r="BI300" s="155">
        <f t="shared" si="38"/>
        <v>0</v>
      </c>
      <c r="BJ300" s="16" t="s">
        <v>87</v>
      </c>
      <c r="BK300" s="155">
        <f t="shared" si="39"/>
        <v>0</v>
      </c>
      <c r="BL300" s="16" t="s">
        <v>298</v>
      </c>
      <c r="BM300" s="154" t="s">
        <v>1822</v>
      </c>
    </row>
    <row r="301" spans="2:65" s="1" customFormat="1" ht="16.5" customHeight="1">
      <c r="B301" s="31"/>
      <c r="C301" s="183" t="s">
        <v>627</v>
      </c>
      <c r="D301" s="183" t="s">
        <v>479</v>
      </c>
      <c r="E301" s="184" t="s">
        <v>1823</v>
      </c>
      <c r="F301" s="185" t="s">
        <v>1824</v>
      </c>
      <c r="G301" s="186" t="s">
        <v>196</v>
      </c>
      <c r="H301" s="187">
        <v>1</v>
      </c>
      <c r="I301" s="188"/>
      <c r="J301" s="189">
        <f t="shared" si="30"/>
        <v>0</v>
      </c>
      <c r="K301" s="190"/>
      <c r="L301" s="191"/>
      <c r="M301" s="192" t="s">
        <v>1</v>
      </c>
      <c r="N301" s="193" t="s">
        <v>40</v>
      </c>
      <c r="P301" s="152">
        <f t="shared" si="31"/>
        <v>0</v>
      </c>
      <c r="Q301" s="152">
        <v>1.3600000000000001E-3</v>
      </c>
      <c r="R301" s="152">
        <f t="shared" si="32"/>
        <v>1.3600000000000001E-3</v>
      </c>
      <c r="S301" s="152">
        <v>0</v>
      </c>
      <c r="T301" s="153">
        <f t="shared" si="33"/>
        <v>0</v>
      </c>
      <c r="AR301" s="154" t="s">
        <v>391</v>
      </c>
      <c r="AT301" s="154" t="s">
        <v>479</v>
      </c>
      <c r="AU301" s="154" t="s">
        <v>87</v>
      </c>
      <c r="AY301" s="16" t="s">
        <v>143</v>
      </c>
      <c r="BE301" s="155">
        <f t="shared" si="34"/>
        <v>0</v>
      </c>
      <c r="BF301" s="155">
        <f t="shared" si="35"/>
        <v>0</v>
      </c>
      <c r="BG301" s="155">
        <f t="shared" si="36"/>
        <v>0</v>
      </c>
      <c r="BH301" s="155">
        <f t="shared" si="37"/>
        <v>0</v>
      </c>
      <c r="BI301" s="155">
        <f t="shared" si="38"/>
        <v>0</v>
      </c>
      <c r="BJ301" s="16" t="s">
        <v>87</v>
      </c>
      <c r="BK301" s="155">
        <f t="shared" si="39"/>
        <v>0</v>
      </c>
      <c r="BL301" s="16" t="s">
        <v>298</v>
      </c>
      <c r="BM301" s="154" t="s">
        <v>1825</v>
      </c>
    </row>
    <row r="302" spans="2:65" s="1" customFormat="1" ht="33" customHeight="1">
      <c r="B302" s="31"/>
      <c r="C302" s="142" t="s">
        <v>631</v>
      </c>
      <c r="D302" s="142" t="s">
        <v>145</v>
      </c>
      <c r="E302" s="143" t="s">
        <v>1826</v>
      </c>
      <c r="F302" s="144" t="s">
        <v>1827</v>
      </c>
      <c r="G302" s="145" t="s">
        <v>196</v>
      </c>
      <c r="H302" s="146">
        <v>6</v>
      </c>
      <c r="I302" s="147"/>
      <c r="J302" s="148">
        <f t="shared" si="30"/>
        <v>0</v>
      </c>
      <c r="K302" s="149"/>
      <c r="L302" s="31"/>
      <c r="M302" s="150" t="s">
        <v>1</v>
      </c>
      <c r="N302" s="151" t="s">
        <v>40</v>
      </c>
      <c r="P302" s="152">
        <f t="shared" si="31"/>
        <v>0</v>
      </c>
      <c r="Q302" s="152">
        <v>1E-4</v>
      </c>
      <c r="R302" s="152">
        <f t="shared" si="32"/>
        <v>6.0000000000000006E-4</v>
      </c>
      <c r="S302" s="152">
        <v>0</v>
      </c>
      <c r="T302" s="153">
        <f t="shared" si="33"/>
        <v>0</v>
      </c>
      <c r="AR302" s="154" t="s">
        <v>298</v>
      </c>
      <c r="AT302" s="154" t="s">
        <v>145</v>
      </c>
      <c r="AU302" s="154" t="s">
        <v>87</v>
      </c>
      <c r="AY302" s="16" t="s">
        <v>143</v>
      </c>
      <c r="BE302" s="155">
        <f t="shared" si="34"/>
        <v>0</v>
      </c>
      <c r="BF302" s="155">
        <f t="shared" si="35"/>
        <v>0</v>
      </c>
      <c r="BG302" s="155">
        <f t="shared" si="36"/>
        <v>0</v>
      </c>
      <c r="BH302" s="155">
        <f t="shared" si="37"/>
        <v>0</v>
      </c>
      <c r="BI302" s="155">
        <f t="shared" si="38"/>
        <v>0</v>
      </c>
      <c r="BJ302" s="16" t="s">
        <v>87</v>
      </c>
      <c r="BK302" s="155">
        <f t="shared" si="39"/>
        <v>0</v>
      </c>
      <c r="BL302" s="16" t="s">
        <v>298</v>
      </c>
      <c r="BM302" s="154" t="s">
        <v>1828</v>
      </c>
    </row>
    <row r="303" spans="2:65" s="1" customFormat="1" ht="16.5" customHeight="1">
      <c r="B303" s="31"/>
      <c r="C303" s="183" t="s">
        <v>637</v>
      </c>
      <c r="D303" s="183" t="s">
        <v>479</v>
      </c>
      <c r="E303" s="184" t="s">
        <v>1829</v>
      </c>
      <c r="F303" s="185" t="s">
        <v>1830</v>
      </c>
      <c r="G303" s="186" t="s">
        <v>196</v>
      </c>
      <c r="H303" s="187">
        <v>5</v>
      </c>
      <c r="I303" s="188"/>
      <c r="J303" s="189">
        <f t="shared" si="30"/>
        <v>0</v>
      </c>
      <c r="K303" s="190"/>
      <c r="L303" s="191"/>
      <c r="M303" s="192" t="s">
        <v>1</v>
      </c>
      <c r="N303" s="193" t="s">
        <v>40</v>
      </c>
      <c r="P303" s="152">
        <f t="shared" si="31"/>
        <v>0</v>
      </c>
      <c r="Q303" s="152">
        <v>2E-3</v>
      </c>
      <c r="R303" s="152">
        <f t="shared" si="32"/>
        <v>0.01</v>
      </c>
      <c r="S303" s="152">
        <v>0</v>
      </c>
      <c r="T303" s="153">
        <f t="shared" si="33"/>
        <v>0</v>
      </c>
      <c r="AR303" s="154" t="s">
        <v>391</v>
      </c>
      <c r="AT303" s="154" t="s">
        <v>479</v>
      </c>
      <c r="AU303" s="154" t="s">
        <v>87</v>
      </c>
      <c r="AY303" s="16" t="s">
        <v>143</v>
      </c>
      <c r="BE303" s="155">
        <f t="shared" si="34"/>
        <v>0</v>
      </c>
      <c r="BF303" s="155">
        <f t="shared" si="35"/>
        <v>0</v>
      </c>
      <c r="BG303" s="155">
        <f t="shared" si="36"/>
        <v>0</v>
      </c>
      <c r="BH303" s="155">
        <f t="shared" si="37"/>
        <v>0</v>
      </c>
      <c r="BI303" s="155">
        <f t="shared" si="38"/>
        <v>0</v>
      </c>
      <c r="BJ303" s="16" t="s">
        <v>87</v>
      </c>
      <c r="BK303" s="155">
        <f t="shared" si="39"/>
        <v>0</v>
      </c>
      <c r="BL303" s="16" t="s">
        <v>298</v>
      </c>
      <c r="BM303" s="154" t="s">
        <v>1831</v>
      </c>
    </row>
    <row r="304" spans="2:65" s="1" customFormat="1" ht="16.5" customHeight="1">
      <c r="B304" s="31"/>
      <c r="C304" s="183" t="s">
        <v>641</v>
      </c>
      <c r="D304" s="183" t="s">
        <v>479</v>
      </c>
      <c r="E304" s="184" t="s">
        <v>1832</v>
      </c>
      <c r="F304" s="185" t="s">
        <v>1833</v>
      </c>
      <c r="G304" s="186" t="s">
        <v>196</v>
      </c>
      <c r="H304" s="187">
        <v>1</v>
      </c>
      <c r="I304" s="188"/>
      <c r="J304" s="189">
        <f t="shared" si="30"/>
        <v>0</v>
      </c>
      <c r="K304" s="190"/>
      <c r="L304" s="191"/>
      <c r="M304" s="192" t="s">
        <v>1</v>
      </c>
      <c r="N304" s="193" t="s">
        <v>40</v>
      </c>
      <c r="P304" s="152">
        <f t="shared" si="31"/>
        <v>0</v>
      </c>
      <c r="Q304" s="152">
        <v>1.2999999999999999E-3</v>
      </c>
      <c r="R304" s="152">
        <f t="shared" si="32"/>
        <v>1.2999999999999999E-3</v>
      </c>
      <c r="S304" s="152">
        <v>0</v>
      </c>
      <c r="T304" s="153">
        <f t="shared" si="33"/>
        <v>0</v>
      </c>
      <c r="AR304" s="154" t="s">
        <v>391</v>
      </c>
      <c r="AT304" s="154" t="s">
        <v>479</v>
      </c>
      <c r="AU304" s="154" t="s">
        <v>87</v>
      </c>
      <c r="AY304" s="16" t="s">
        <v>143</v>
      </c>
      <c r="BE304" s="155">
        <f t="shared" si="34"/>
        <v>0</v>
      </c>
      <c r="BF304" s="155">
        <f t="shared" si="35"/>
        <v>0</v>
      </c>
      <c r="BG304" s="155">
        <f t="shared" si="36"/>
        <v>0</v>
      </c>
      <c r="BH304" s="155">
        <f t="shared" si="37"/>
        <v>0</v>
      </c>
      <c r="BI304" s="155">
        <f t="shared" si="38"/>
        <v>0</v>
      </c>
      <c r="BJ304" s="16" t="s">
        <v>87</v>
      </c>
      <c r="BK304" s="155">
        <f t="shared" si="39"/>
        <v>0</v>
      </c>
      <c r="BL304" s="16" t="s">
        <v>298</v>
      </c>
      <c r="BM304" s="154" t="s">
        <v>1834</v>
      </c>
    </row>
    <row r="305" spans="2:65" s="1" customFormat="1" ht="24.25" customHeight="1">
      <c r="B305" s="31"/>
      <c r="C305" s="142" t="s">
        <v>647</v>
      </c>
      <c r="D305" s="142" t="s">
        <v>145</v>
      </c>
      <c r="E305" s="143" t="s">
        <v>1835</v>
      </c>
      <c r="F305" s="144" t="s">
        <v>1836</v>
      </c>
      <c r="G305" s="145" t="s">
        <v>196</v>
      </c>
      <c r="H305" s="146">
        <v>3</v>
      </c>
      <c r="I305" s="147"/>
      <c r="J305" s="148">
        <f t="shared" si="30"/>
        <v>0</v>
      </c>
      <c r="K305" s="149"/>
      <c r="L305" s="31"/>
      <c r="M305" s="150" t="s">
        <v>1</v>
      </c>
      <c r="N305" s="151" t="s">
        <v>40</v>
      </c>
      <c r="P305" s="152">
        <f t="shared" si="31"/>
        <v>0</v>
      </c>
      <c r="Q305" s="152">
        <v>4.1999999999999996E-6</v>
      </c>
      <c r="R305" s="152">
        <f t="shared" si="32"/>
        <v>1.2599999999999998E-5</v>
      </c>
      <c r="S305" s="152">
        <v>0</v>
      </c>
      <c r="T305" s="153">
        <f t="shared" si="33"/>
        <v>0</v>
      </c>
      <c r="AR305" s="154" t="s">
        <v>298</v>
      </c>
      <c r="AT305" s="154" t="s">
        <v>145</v>
      </c>
      <c r="AU305" s="154" t="s">
        <v>87</v>
      </c>
      <c r="AY305" s="16" t="s">
        <v>143</v>
      </c>
      <c r="BE305" s="155">
        <f t="shared" si="34"/>
        <v>0</v>
      </c>
      <c r="BF305" s="155">
        <f t="shared" si="35"/>
        <v>0</v>
      </c>
      <c r="BG305" s="155">
        <f t="shared" si="36"/>
        <v>0</v>
      </c>
      <c r="BH305" s="155">
        <f t="shared" si="37"/>
        <v>0</v>
      </c>
      <c r="BI305" s="155">
        <f t="shared" si="38"/>
        <v>0</v>
      </c>
      <c r="BJ305" s="16" t="s">
        <v>87</v>
      </c>
      <c r="BK305" s="155">
        <f t="shared" si="39"/>
        <v>0</v>
      </c>
      <c r="BL305" s="16" t="s">
        <v>298</v>
      </c>
      <c r="BM305" s="154" t="s">
        <v>1837</v>
      </c>
    </row>
    <row r="306" spans="2:65" s="1" customFormat="1" ht="24.25" customHeight="1">
      <c r="B306" s="31"/>
      <c r="C306" s="183" t="s">
        <v>652</v>
      </c>
      <c r="D306" s="183" t="s">
        <v>479</v>
      </c>
      <c r="E306" s="184" t="s">
        <v>1838</v>
      </c>
      <c r="F306" s="185" t="s">
        <v>1839</v>
      </c>
      <c r="G306" s="186" t="s">
        <v>196</v>
      </c>
      <c r="H306" s="187">
        <v>3</v>
      </c>
      <c r="I306" s="188"/>
      <c r="J306" s="189">
        <f t="shared" si="30"/>
        <v>0</v>
      </c>
      <c r="K306" s="190"/>
      <c r="L306" s="191"/>
      <c r="M306" s="192" t="s">
        <v>1</v>
      </c>
      <c r="N306" s="193" t="s">
        <v>40</v>
      </c>
      <c r="P306" s="152">
        <f t="shared" si="31"/>
        <v>0</v>
      </c>
      <c r="Q306" s="152">
        <v>3.5699999999999998E-3</v>
      </c>
      <c r="R306" s="152">
        <f t="shared" si="32"/>
        <v>1.0709999999999999E-2</v>
      </c>
      <c r="S306" s="152">
        <v>0</v>
      </c>
      <c r="T306" s="153">
        <f t="shared" si="33"/>
        <v>0</v>
      </c>
      <c r="AR306" s="154" t="s">
        <v>391</v>
      </c>
      <c r="AT306" s="154" t="s">
        <v>479</v>
      </c>
      <c r="AU306" s="154" t="s">
        <v>87</v>
      </c>
      <c r="AY306" s="16" t="s">
        <v>143</v>
      </c>
      <c r="BE306" s="155">
        <f t="shared" si="34"/>
        <v>0</v>
      </c>
      <c r="BF306" s="155">
        <f t="shared" si="35"/>
        <v>0</v>
      </c>
      <c r="BG306" s="155">
        <f t="shared" si="36"/>
        <v>0</v>
      </c>
      <c r="BH306" s="155">
        <f t="shared" si="37"/>
        <v>0</v>
      </c>
      <c r="BI306" s="155">
        <f t="shared" si="38"/>
        <v>0</v>
      </c>
      <c r="BJ306" s="16" t="s">
        <v>87</v>
      </c>
      <c r="BK306" s="155">
        <f t="shared" si="39"/>
        <v>0</v>
      </c>
      <c r="BL306" s="16" t="s">
        <v>298</v>
      </c>
      <c r="BM306" s="154" t="s">
        <v>1840</v>
      </c>
    </row>
    <row r="307" spans="2:65" s="1" customFormat="1" ht="24.25" customHeight="1">
      <c r="B307" s="31"/>
      <c r="C307" s="142" t="s">
        <v>657</v>
      </c>
      <c r="D307" s="142" t="s">
        <v>145</v>
      </c>
      <c r="E307" s="143" t="s">
        <v>1841</v>
      </c>
      <c r="F307" s="144" t="s">
        <v>1842</v>
      </c>
      <c r="G307" s="145" t="s">
        <v>196</v>
      </c>
      <c r="H307" s="146">
        <v>5</v>
      </c>
      <c r="I307" s="147"/>
      <c r="J307" s="148">
        <f t="shared" si="30"/>
        <v>0</v>
      </c>
      <c r="K307" s="149"/>
      <c r="L307" s="31"/>
      <c r="M307" s="150" t="s">
        <v>1</v>
      </c>
      <c r="N307" s="151" t="s">
        <v>40</v>
      </c>
      <c r="P307" s="152">
        <f t="shared" si="31"/>
        <v>0</v>
      </c>
      <c r="Q307" s="152">
        <v>0</v>
      </c>
      <c r="R307" s="152">
        <f t="shared" si="32"/>
        <v>0</v>
      </c>
      <c r="S307" s="152">
        <v>0</v>
      </c>
      <c r="T307" s="153">
        <f t="shared" si="33"/>
        <v>0</v>
      </c>
      <c r="AR307" s="154" t="s">
        <v>298</v>
      </c>
      <c r="AT307" s="154" t="s">
        <v>145</v>
      </c>
      <c r="AU307" s="154" t="s">
        <v>87</v>
      </c>
      <c r="AY307" s="16" t="s">
        <v>143</v>
      </c>
      <c r="BE307" s="155">
        <f t="shared" si="34"/>
        <v>0</v>
      </c>
      <c r="BF307" s="155">
        <f t="shared" si="35"/>
        <v>0</v>
      </c>
      <c r="BG307" s="155">
        <f t="shared" si="36"/>
        <v>0</v>
      </c>
      <c r="BH307" s="155">
        <f t="shared" si="37"/>
        <v>0</v>
      </c>
      <c r="BI307" s="155">
        <f t="shared" si="38"/>
        <v>0</v>
      </c>
      <c r="BJ307" s="16" t="s">
        <v>87</v>
      </c>
      <c r="BK307" s="155">
        <f t="shared" si="39"/>
        <v>0</v>
      </c>
      <c r="BL307" s="16" t="s">
        <v>298</v>
      </c>
      <c r="BM307" s="154" t="s">
        <v>1843</v>
      </c>
    </row>
    <row r="308" spans="2:65" s="1" customFormat="1" ht="21.75" customHeight="1">
      <c r="B308" s="31"/>
      <c r="C308" s="183" t="s">
        <v>662</v>
      </c>
      <c r="D308" s="183" t="s">
        <v>479</v>
      </c>
      <c r="E308" s="184" t="s">
        <v>1844</v>
      </c>
      <c r="F308" s="185" t="s">
        <v>1845</v>
      </c>
      <c r="G308" s="186" t="s">
        <v>196</v>
      </c>
      <c r="H308" s="187">
        <v>5</v>
      </c>
      <c r="I308" s="188"/>
      <c r="J308" s="189">
        <f t="shared" si="30"/>
        <v>0</v>
      </c>
      <c r="K308" s="190"/>
      <c r="L308" s="191"/>
      <c r="M308" s="192" t="s">
        <v>1</v>
      </c>
      <c r="N308" s="193" t="s">
        <v>40</v>
      </c>
      <c r="P308" s="152">
        <f t="shared" si="31"/>
        <v>0</v>
      </c>
      <c r="Q308" s="152">
        <v>3.3E-4</v>
      </c>
      <c r="R308" s="152">
        <f t="shared" si="32"/>
        <v>1.65E-3</v>
      </c>
      <c r="S308" s="152">
        <v>0</v>
      </c>
      <c r="T308" s="153">
        <f t="shared" si="33"/>
        <v>0</v>
      </c>
      <c r="AR308" s="154" t="s">
        <v>391</v>
      </c>
      <c r="AT308" s="154" t="s">
        <v>479</v>
      </c>
      <c r="AU308" s="154" t="s">
        <v>87</v>
      </c>
      <c r="AY308" s="16" t="s">
        <v>143</v>
      </c>
      <c r="BE308" s="155">
        <f t="shared" si="34"/>
        <v>0</v>
      </c>
      <c r="BF308" s="155">
        <f t="shared" si="35"/>
        <v>0</v>
      </c>
      <c r="BG308" s="155">
        <f t="shared" si="36"/>
        <v>0</v>
      </c>
      <c r="BH308" s="155">
        <f t="shared" si="37"/>
        <v>0</v>
      </c>
      <c r="BI308" s="155">
        <f t="shared" si="38"/>
        <v>0</v>
      </c>
      <c r="BJ308" s="16" t="s">
        <v>87</v>
      </c>
      <c r="BK308" s="155">
        <f t="shared" si="39"/>
        <v>0</v>
      </c>
      <c r="BL308" s="16" t="s">
        <v>298</v>
      </c>
      <c r="BM308" s="154" t="s">
        <v>1846</v>
      </c>
    </row>
    <row r="309" spans="2:65" s="1" customFormat="1" ht="33" customHeight="1">
      <c r="B309" s="31"/>
      <c r="C309" s="142" t="s">
        <v>669</v>
      </c>
      <c r="D309" s="142" t="s">
        <v>145</v>
      </c>
      <c r="E309" s="143" t="s">
        <v>1847</v>
      </c>
      <c r="F309" s="144" t="s">
        <v>1848</v>
      </c>
      <c r="G309" s="145" t="s">
        <v>196</v>
      </c>
      <c r="H309" s="146">
        <v>1</v>
      </c>
      <c r="I309" s="147"/>
      <c r="J309" s="148">
        <f t="shared" si="30"/>
        <v>0</v>
      </c>
      <c r="K309" s="149"/>
      <c r="L309" s="31"/>
      <c r="M309" s="150" t="s">
        <v>1</v>
      </c>
      <c r="N309" s="151" t="s">
        <v>40</v>
      </c>
      <c r="P309" s="152">
        <f t="shared" si="31"/>
        <v>0</v>
      </c>
      <c r="Q309" s="152">
        <v>6.99E-6</v>
      </c>
      <c r="R309" s="152">
        <f t="shared" si="32"/>
        <v>6.99E-6</v>
      </c>
      <c r="S309" s="152">
        <v>0</v>
      </c>
      <c r="T309" s="153">
        <f t="shared" si="33"/>
        <v>0</v>
      </c>
      <c r="AR309" s="154" t="s">
        <v>298</v>
      </c>
      <c r="AT309" s="154" t="s">
        <v>145</v>
      </c>
      <c r="AU309" s="154" t="s">
        <v>87</v>
      </c>
      <c r="AY309" s="16" t="s">
        <v>143</v>
      </c>
      <c r="BE309" s="155">
        <f t="shared" si="34"/>
        <v>0</v>
      </c>
      <c r="BF309" s="155">
        <f t="shared" si="35"/>
        <v>0</v>
      </c>
      <c r="BG309" s="155">
        <f t="shared" si="36"/>
        <v>0</v>
      </c>
      <c r="BH309" s="155">
        <f t="shared" si="37"/>
        <v>0</v>
      </c>
      <c r="BI309" s="155">
        <f t="shared" si="38"/>
        <v>0</v>
      </c>
      <c r="BJ309" s="16" t="s">
        <v>87</v>
      </c>
      <c r="BK309" s="155">
        <f t="shared" si="39"/>
        <v>0</v>
      </c>
      <c r="BL309" s="16" t="s">
        <v>298</v>
      </c>
      <c r="BM309" s="154" t="s">
        <v>1849</v>
      </c>
    </row>
    <row r="310" spans="2:65" s="1" customFormat="1" ht="24.25" customHeight="1">
      <c r="B310" s="31"/>
      <c r="C310" s="183" t="s">
        <v>674</v>
      </c>
      <c r="D310" s="183" t="s">
        <v>479</v>
      </c>
      <c r="E310" s="184" t="s">
        <v>1850</v>
      </c>
      <c r="F310" s="185" t="s">
        <v>1851</v>
      </c>
      <c r="G310" s="186" t="s">
        <v>196</v>
      </c>
      <c r="H310" s="187">
        <v>1</v>
      </c>
      <c r="I310" s="188"/>
      <c r="J310" s="189">
        <f t="shared" si="30"/>
        <v>0</v>
      </c>
      <c r="K310" s="190"/>
      <c r="L310" s="191"/>
      <c r="M310" s="192" t="s">
        <v>1</v>
      </c>
      <c r="N310" s="193" t="s">
        <v>40</v>
      </c>
      <c r="P310" s="152">
        <f t="shared" si="31"/>
        <v>0</v>
      </c>
      <c r="Q310" s="152">
        <v>3.6000000000000002E-4</v>
      </c>
      <c r="R310" s="152">
        <f t="shared" si="32"/>
        <v>3.6000000000000002E-4</v>
      </c>
      <c r="S310" s="152">
        <v>0</v>
      </c>
      <c r="T310" s="153">
        <f t="shared" si="33"/>
        <v>0</v>
      </c>
      <c r="AR310" s="154" t="s">
        <v>391</v>
      </c>
      <c r="AT310" s="154" t="s">
        <v>479</v>
      </c>
      <c r="AU310" s="154" t="s">
        <v>87</v>
      </c>
      <c r="AY310" s="16" t="s">
        <v>143</v>
      </c>
      <c r="BE310" s="155">
        <f t="shared" si="34"/>
        <v>0</v>
      </c>
      <c r="BF310" s="155">
        <f t="shared" si="35"/>
        <v>0</v>
      </c>
      <c r="BG310" s="155">
        <f t="shared" si="36"/>
        <v>0</v>
      </c>
      <c r="BH310" s="155">
        <f t="shared" si="37"/>
        <v>0</v>
      </c>
      <c r="BI310" s="155">
        <f t="shared" si="38"/>
        <v>0</v>
      </c>
      <c r="BJ310" s="16" t="s">
        <v>87</v>
      </c>
      <c r="BK310" s="155">
        <f t="shared" si="39"/>
        <v>0</v>
      </c>
      <c r="BL310" s="16" t="s">
        <v>298</v>
      </c>
      <c r="BM310" s="154" t="s">
        <v>1852</v>
      </c>
    </row>
    <row r="311" spans="2:65" s="1" customFormat="1" ht="24.25" customHeight="1">
      <c r="B311" s="31"/>
      <c r="C311" s="142" t="s">
        <v>678</v>
      </c>
      <c r="D311" s="142" t="s">
        <v>145</v>
      </c>
      <c r="E311" s="143" t="s">
        <v>1853</v>
      </c>
      <c r="F311" s="144" t="s">
        <v>1854</v>
      </c>
      <c r="G311" s="145" t="s">
        <v>196</v>
      </c>
      <c r="H311" s="146">
        <v>3</v>
      </c>
      <c r="I311" s="147"/>
      <c r="J311" s="148">
        <f t="shared" si="30"/>
        <v>0</v>
      </c>
      <c r="K311" s="149"/>
      <c r="L311" s="31"/>
      <c r="M311" s="150" t="s">
        <v>1</v>
      </c>
      <c r="N311" s="151" t="s">
        <v>40</v>
      </c>
      <c r="P311" s="152">
        <f t="shared" si="31"/>
        <v>0</v>
      </c>
      <c r="Q311" s="152">
        <v>0</v>
      </c>
      <c r="R311" s="152">
        <f t="shared" si="32"/>
        <v>0</v>
      </c>
      <c r="S311" s="152">
        <v>0</v>
      </c>
      <c r="T311" s="153">
        <f t="shared" si="33"/>
        <v>0</v>
      </c>
      <c r="AR311" s="154" t="s">
        <v>298</v>
      </c>
      <c r="AT311" s="154" t="s">
        <v>145</v>
      </c>
      <c r="AU311" s="154" t="s">
        <v>87</v>
      </c>
      <c r="AY311" s="16" t="s">
        <v>143</v>
      </c>
      <c r="BE311" s="155">
        <f t="shared" si="34"/>
        <v>0</v>
      </c>
      <c r="BF311" s="155">
        <f t="shared" si="35"/>
        <v>0</v>
      </c>
      <c r="BG311" s="155">
        <f t="shared" si="36"/>
        <v>0</v>
      </c>
      <c r="BH311" s="155">
        <f t="shared" si="37"/>
        <v>0</v>
      </c>
      <c r="BI311" s="155">
        <f t="shared" si="38"/>
        <v>0</v>
      </c>
      <c r="BJ311" s="16" t="s">
        <v>87</v>
      </c>
      <c r="BK311" s="155">
        <f t="shared" si="39"/>
        <v>0</v>
      </c>
      <c r="BL311" s="16" t="s">
        <v>298</v>
      </c>
      <c r="BM311" s="154" t="s">
        <v>1855</v>
      </c>
    </row>
    <row r="312" spans="2:65" s="1" customFormat="1" ht="21.75" customHeight="1">
      <c r="B312" s="31"/>
      <c r="C312" s="183" t="s">
        <v>683</v>
      </c>
      <c r="D312" s="183" t="s">
        <v>479</v>
      </c>
      <c r="E312" s="184" t="s">
        <v>1856</v>
      </c>
      <c r="F312" s="185" t="s">
        <v>1857</v>
      </c>
      <c r="G312" s="186" t="s">
        <v>196</v>
      </c>
      <c r="H312" s="187">
        <v>3</v>
      </c>
      <c r="I312" s="188"/>
      <c r="J312" s="189">
        <f t="shared" si="30"/>
        <v>0</v>
      </c>
      <c r="K312" s="190"/>
      <c r="L312" s="191"/>
      <c r="M312" s="192" t="s">
        <v>1</v>
      </c>
      <c r="N312" s="193" t="s">
        <v>40</v>
      </c>
      <c r="P312" s="152">
        <f t="shared" si="31"/>
        <v>0</v>
      </c>
      <c r="Q312" s="152">
        <v>2.4000000000000001E-4</v>
      </c>
      <c r="R312" s="152">
        <f t="shared" si="32"/>
        <v>7.2000000000000005E-4</v>
      </c>
      <c r="S312" s="152">
        <v>0</v>
      </c>
      <c r="T312" s="153">
        <f t="shared" si="33"/>
        <v>0</v>
      </c>
      <c r="AR312" s="154" t="s">
        <v>391</v>
      </c>
      <c r="AT312" s="154" t="s">
        <v>479</v>
      </c>
      <c r="AU312" s="154" t="s">
        <v>87</v>
      </c>
      <c r="AY312" s="16" t="s">
        <v>143</v>
      </c>
      <c r="BE312" s="155">
        <f t="shared" si="34"/>
        <v>0</v>
      </c>
      <c r="BF312" s="155">
        <f t="shared" si="35"/>
        <v>0</v>
      </c>
      <c r="BG312" s="155">
        <f t="shared" si="36"/>
        <v>0</v>
      </c>
      <c r="BH312" s="155">
        <f t="shared" si="37"/>
        <v>0</v>
      </c>
      <c r="BI312" s="155">
        <f t="shared" si="38"/>
        <v>0</v>
      </c>
      <c r="BJ312" s="16" t="s">
        <v>87</v>
      </c>
      <c r="BK312" s="155">
        <f t="shared" si="39"/>
        <v>0</v>
      </c>
      <c r="BL312" s="16" t="s">
        <v>298</v>
      </c>
      <c r="BM312" s="154" t="s">
        <v>1858</v>
      </c>
    </row>
    <row r="313" spans="2:65" s="1" customFormat="1" ht="24.25" customHeight="1">
      <c r="B313" s="31"/>
      <c r="C313" s="142" t="s">
        <v>687</v>
      </c>
      <c r="D313" s="142" t="s">
        <v>145</v>
      </c>
      <c r="E313" s="143" t="s">
        <v>1859</v>
      </c>
      <c r="F313" s="144" t="s">
        <v>1860</v>
      </c>
      <c r="G313" s="145" t="s">
        <v>216</v>
      </c>
      <c r="H313" s="177"/>
      <c r="I313" s="147"/>
      <c r="J313" s="148">
        <f t="shared" si="30"/>
        <v>0</v>
      </c>
      <c r="K313" s="149"/>
      <c r="L313" s="31"/>
      <c r="M313" s="150" t="s">
        <v>1</v>
      </c>
      <c r="N313" s="151" t="s">
        <v>40</v>
      </c>
      <c r="P313" s="152">
        <f t="shared" si="31"/>
        <v>0</v>
      </c>
      <c r="Q313" s="152">
        <v>0</v>
      </c>
      <c r="R313" s="152">
        <f t="shared" si="32"/>
        <v>0</v>
      </c>
      <c r="S313" s="152">
        <v>0</v>
      </c>
      <c r="T313" s="153">
        <f t="shared" si="33"/>
        <v>0</v>
      </c>
      <c r="AR313" s="154" t="s">
        <v>298</v>
      </c>
      <c r="AT313" s="154" t="s">
        <v>145</v>
      </c>
      <c r="AU313" s="154" t="s">
        <v>87</v>
      </c>
      <c r="AY313" s="16" t="s">
        <v>143</v>
      </c>
      <c r="BE313" s="155">
        <f t="shared" si="34"/>
        <v>0</v>
      </c>
      <c r="BF313" s="155">
        <f t="shared" si="35"/>
        <v>0</v>
      </c>
      <c r="BG313" s="155">
        <f t="shared" si="36"/>
        <v>0</v>
      </c>
      <c r="BH313" s="155">
        <f t="shared" si="37"/>
        <v>0</v>
      </c>
      <c r="BI313" s="155">
        <f t="shared" si="38"/>
        <v>0</v>
      </c>
      <c r="BJ313" s="16" t="s">
        <v>87</v>
      </c>
      <c r="BK313" s="155">
        <f t="shared" si="39"/>
        <v>0</v>
      </c>
      <c r="BL313" s="16" t="s">
        <v>298</v>
      </c>
      <c r="BM313" s="154" t="s">
        <v>1861</v>
      </c>
    </row>
    <row r="314" spans="2:65" s="11" customFormat="1" ht="26" customHeight="1">
      <c r="B314" s="130"/>
      <c r="D314" s="131" t="s">
        <v>73</v>
      </c>
      <c r="E314" s="132" t="s">
        <v>203</v>
      </c>
      <c r="F314" s="132" t="s">
        <v>204</v>
      </c>
      <c r="I314" s="133"/>
      <c r="J314" s="134">
        <f>BK314</f>
        <v>0</v>
      </c>
      <c r="L314" s="130"/>
      <c r="M314" s="135"/>
      <c r="P314" s="136">
        <f>P315</f>
        <v>0</v>
      </c>
      <c r="R314" s="136">
        <f>R315</f>
        <v>0</v>
      </c>
      <c r="T314" s="137">
        <f>T315</f>
        <v>0</v>
      </c>
      <c r="AR314" s="131" t="s">
        <v>149</v>
      </c>
      <c r="AT314" s="138" t="s">
        <v>73</v>
      </c>
      <c r="AU314" s="138" t="s">
        <v>74</v>
      </c>
      <c r="AY314" s="131" t="s">
        <v>143</v>
      </c>
      <c r="BK314" s="139">
        <f>BK315</f>
        <v>0</v>
      </c>
    </row>
    <row r="315" spans="2:65" s="1" customFormat="1" ht="37.75" customHeight="1">
      <c r="B315" s="31"/>
      <c r="C315" s="142" t="s">
        <v>692</v>
      </c>
      <c r="D315" s="142" t="s">
        <v>145</v>
      </c>
      <c r="E315" s="143" t="s">
        <v>1564</v>
      </c>
      <c r="F315" s="144" t="s">
        <v>1565</v>
      </c>
      <c r="G315" s="145" t="s">
        <v>208</v>
      </c>
      <c r="H315" s="146">
        <v>36</v>
      </c>
      <c r="I315" s="147"/>
      <c r="J315" s="148">
        <f>ROUND(I315*H315,2)</f>
        <v>0</v>
      </c>
      <c r="K315" s="149"/>
      <c r="L315" s="31"/>
      <c r="M315" s="150" t="s">
        <v>1</v>
      </c>
      <c r="N315" s="151" t="s">
        <v>40</v>
      </c>
      <c r="P315" s="152">
        <f>O315*H315</f>
        <v>0</v>
      </c>
      <c r="Q315" s="152">
        <v>0</v>
      </c>
      <c r="R315" s="152">
        <f>Q315*H315</f>
        <v>0</v>
      </c>
      <c r="S315" s="152">
        <v>0</v>
      </c>
      <c r="T315" s="153">
        <f>S315*H315</f>
        <v>0</v>
      </c>
      <c r="AR315" s="154" t="s">
        <v>209</v>
      </c>
      <c r="AT315" s="154" t="s">
        <v>145</v>
      </c>
      <c r="AU315" s="154" t="s">
        <v>81</v>
      </c>
      <c r="AY315" s="16" t="s">
        <v>143</v>
      </c>
      <c r="BE315" s="155">
        <f>IF(N315="základná",J315,0)</f>
        <v>0</v>
      </c>
      <c r="BF315" s="155">
        <f>IF(N315="znížená",J315,0)</f>
        <v>0</v>
      </c>
      <c r="BG315" s="155">
        <f>IF(N315="zákl. prenesená",J315,0)</f>
        <v>0</v>
      </c>
      <c r="BH315" s="155">
        <f>IF(N315="zníž. prenesená",J315,0)</f>
        <v>0</v>
      </c>
      <c r="BI315" s="155">
        <f>IF(N315="nulová",J315,0)</f>
        <v>0</v>
      </c>
      <c r="BJ315" s="16" t="s">
        <v>87</v>
      </c>
      <c r="BK315" s="155">
        <f>ROUND(I315*H315,2)</f>
        <v>0</v>
      </c>
      <c r="BL315" s="16" t="s">
        <v>209</v>
      </c>
      <c r="BM315" s="154" t="s">
        <v>1862</v>
      </c>
    </row>
    <row r="316" spans="2:65" s="11" customFormat="1" ht="26" customHeight="1">
      <c r="B316" s="130"/>
      <c r="D316" s="131" t="s">
        <v>73</v>
      </c>
      <c r="E316" s="132" t="s">
        <v>1567</v>
      </c>
      <c r="F316" s="132" t="s">
        <v>1568</v>
      </c>
      <c r="I316" s="133"/>
      <c r="J316" s="134">
        <f>BK316</f>
        <v>0</v>
      </c>
      <c r="L316" s="130"/>
      <c r="M316" s="135"/>
      <c r="P316" s="136">
        <f>P317</f>
        <v>0</v>
      </c>
      <c r="R316" s="136">
        <f>R317</f>
        <v>0</v>
      </c>
      <c r="T316" s="137">
        <f>T317</f>
        <v>0</v>
      </c>
      <c r="AR316" s="131" t="s">
        <v>149</v>
      </c>
      <c r="AT316" s="138" t="s">
        <v>73</v>
      </c>
      <c r="AU316" s="138" t="s">
        <v>74</v>
      </c>
      <c r="AY316" s="131" t="s">
        <v>143</v>
      </c>
      <c r="BK316" s="139">
        <f>BK317</f>
        <v>0</v>
      </c>
    </row>
    <row r="317" spans="2:65" s="1" customFormat="1" ht="16.5" customHeight="1">
      <c r="B317" s="31"/>
      <c r="C317" s="142" t="s">
        <v>698</v>
      </c>
      <c r="D317" s="142" t="s">
        <v>145</v>
      </c>
      <c r="E317" s="143" t="s">
        <v>1569</v>
      </c>
      <c r="F317" s="144" t="s">
        <v>1863</v>
      </c>
      <c r="G317" s="145" t="s">
        <v>216</v>
      </c>
      <c r="H317" s="177"/>
      <c r="I317" s="147"/>
      <c r="J317" s="148">
        <f>ROUND(I317*H317,2)</f>
        <v>0</v>
      </c>
      <c r="K317" s="149"/>
      <c r="L317" s="31"/>
      <c r="M317" s="150" t="s">
        <v>1</v>
      </c>
      <c r="N317" s="151" t="s">
        <v>40</v>
      </c>
      <c r="P317" s="152">
        <f>O317*H317</f>
        <v>0</v>
      </c>
      <c r="Q317" s="152">
        <v>0</v>
      </c>
      <c r="R317" s="152">
        <f>Q317*H317</f>
        <v>0</v>
      </c>
      <c r="S317" s="152">
        <v>0</v>
      </c>
      <c r="T317" s="153">
        <f>S317*H317</f>
        <v>0</v>
      </c>
      <c r="AR317" s="154" t="s">
        <v>1571</v>
      </c>
      <c r="AT317" s="154" t="s">
        <v>145</v>
      </c>
      <c r="AU317" s="154" t="s">
        <v>81</v>
      </c>
      <c r="AY317" s="16" t="s">
        <v>143</v>
      </c>
      <c r="BE317" s="155">
        <f>IF(N317="základná",J317,0)</f>
        <v>0</v>
      </c>
      <c r="BF317" s="155">
        <f>IF(N317="znížená",J317,0)</f>
        <v>0</v>
      </c>
      <c r="BG317" s="155">
        <f>IF(N317="zákl. prenesená",J317,0)</f>
        <v>0</v>
      </c>
      <c r="BH317" s="155">
        <f>IF(N317="zníž. prenesená",J317,0)</f>
        <v>0</v>
      </c>
      <c r="BI317" s="155">
        <f>IF(N317="nulová",J317,0)</f>
        <v>0</v>
      </c>
      <c r="BJ317" s="16" t="s">
        <v>87</v>
      </c>
      <c r="BK317" s="155">
        <f>ROUND(I317*H317,2)</f>
        <v>0</v>
      </c>
      <c r="BL317" s="16" t="s">
        <v>1571</v>
      </c>
      <c r="BM317" s="154" t="s">
        <v>1864</v>
      </c>
    </row>
    <row r="318" spans="2:65" s="11" customFormat="1" ht="26" customHeight="1">
      <c r="B318" s="130"/>
      <c r="D318" s="131" t="s">
        <v>73</v>
      </c>
      <c r="E318" s="132" t="s">
        <v>211</v>
      </c>
      <c r="F318" s="132" t="s">
        <v>212</v>
      </c>
      <c r="I318" s="133"/>
      <c r="J318" s="134">
        <f>BK318</f>
        <v>0</v>
      </c>
      <c r="L318" s="130"/>
      <c r="M318" s="135"/>
      <c r="P318" s="136">
        <f>P319</f>
        <v>0</v>
      </c>
      <c r="R318" s="136">
        <f>R319</f>
        <v>0</v>
      </c>
      <c r="T318" s="137">
        <f>T319</f>
        <v>0</v>
      </c>
      <c r="AR318" s="131" t="s">
        <v>163</v>
      </c>
      <c r="AT318" s="138" t="s">
        <v>73</v>
      </c>
      <c r="AU318" s="138" t="s">
        <v>74</v>
      </c>
      <c r="AY318" s="131" t="s">
        <v>143</v>
      </c>
      <c r="BK318" s="139">
        <f>BK319</f>
        <v>0</v>
      </c>
    </row>
    <row r="319" spans="2:65" s="1" customFormat="1" ht="24.25" customHeight="1">
      <c r="B319" s="31"/>
      <c r="C319" s="142" t="s">
        <v>706</v>
      </c>
      <c r="D319" s="142" t="s">
        <v>145</v>
      </c>
      <c r="E319" s="143" t="s">
        <v>1573</v>
      </c>
      <c r="F319" s="144" t="s">
        <v>1574</v>
      </c>
      <c r="G319" s="145" t="s">
        <v>216</v>
      </c>
      <c r="H319" s="177"/>
      <c r="I319" s="147"/>
      <c r="J319" s="148">
        <f>ROUND(I319*H319,2)</f>
        <v>0</v>
      </c>
      <c r="K319" s="149"/>
      <c r="L319" s="31"/>
      <c r="M319" s="178" t="s">
        <v>1</v>
      </c>
      <c r="N319" s="179" t="s">
        <v>40</v>
      </c>
      <c r="O319" s="180"/>
      <c r="P319" s="181">
        <f>O319*H319</f>
        <v>0</v>
      </c>
      <c r="Q319" s="181">
        <v>0</v>
      </c>
      <c r="R319" s="181">
        <f>Q319*H319</f>
        <v>0</v>
      </c>
      <c r="S319" s="181">
        <v>0</v>
      </c>
      <c r="T319" s="182">
        <f>S319*H319</f>
        <v>0</v>
      </c>
      <c r="AR319" s="154" t="s">
        <v>217</v>
      </c>
      <c r="AT319" s="154" t="s">
        <v>145</v>
      </c>
      <c r="AU319" s="154" t="s">
        <v>81</v>
      </c>
      <c r="AY319" s="16" t="s">
        <v>143</v>
      </c>
      <c r="BE319" s="155">
        <f>IF(N319="základná",J319,0)</f>
        <v>0</v>
      </c>
      <c r="BF319" s="155">
        <f>IF(N319="znížená",J319,0)</f>
        <v>0</v>
      </c>
      <c r="BG319" s="155">
        <f>IF(N319="zákl. prenesená",J319,0)</f>
        <v>0</v>
      </c>
      <c r="BH319" s="155">
        <f>IF(N319="zníž. prenesená",J319,0)</f>
        <v>0</v>
      </c>
      <c r="BI319" s="155">
        <f>IF(N319="nulová",J319,0)</f>
        <v>0</v>
      </c>
      <c r="BJ319" s="16" t="s">
        <v>87</v>
      </c>
      <c r="BK319" s="155">
        <f>ROUND(I319*H319,2)</f>
        <v>0</v>
      </c>
      <c r="BL319" s="16" t="s">
        <v>217</v>
      </c>
      <c r="BM319" s="154" t="s">
        <v>1865</v>
      </c>
    </row>
    <row r="320" spans="2:65" s="1" customFormat="1" ht="7" customHeight="1">
      <c r="B320" s="46"/>
      <c r="C320" s="47"/>
      <c r="D320" s="47"/>
      <c r="E320" s="47"/>
      <c r="F320" s="47"/>
      <c r="G320" s="47"/>
      <c r="H320" s="47"/>
      <c r="I320" s="47"/>
      <c r="J320" s="47"/>
      <c r="K320" s="47"/>
      <c r="L320" s="31"/>
    </row>
  </sheetData>
  <sheetProtection algorithmName="SHA-512" hashValue="XPRv4z2HLHnvT/vyLudIiJ491Ua0BqlppYPiQ5pFlqxTXkX0Sa0gviMYLtwQUPDVMlBnemO+fRiWfHgGiOcb3A==" saltValue="NtFtcWP+AUlND1njRReEpriP9qZa0Wcjg1lc+Cj5Nmr8gjWAPgLjEcfqE2finAuzrZhH0xGXjCuNvnbb5jfQZw==" spinCount="100000" sheet="1" objects="1" scenarios="1" formatColumns="0" formatRows="0" autoFilter="0"/>
  <autoFilter ref="C131:K319" xr:uid="{00000000-0009-0000-0000-000004000000}"/>
  <mergeCells count="12">
    <mergeCell ref="E124:H124"/>
    <mergeCell ref="L2:V2"/>
    <mergeCell ref="E85:H85"/>
    <mergeCell ref="E87:H87"/>
    <mergeCell ref="E89:H89"/>
    <mergeCell ref="E120:H120"/>
    <mergeCell ref="E122:H12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61"/>
  <sheetViews>
    <sheetView showGridLines="0" workbookViewId="0"/>
  </sheetViews>
  <sheetFormatPr baseColWidth="10" defaultRowHeight="11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0" width="22.25" customWidth="1"/>
    <col min="11" max="11" width="22.25" hidden="1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6" t="s">
        <v>103</v>
      </c>
    </row>
    <row r="3" spans="2:46" ht="7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74</v>
      </c>
    </row>
    <row r="4" spans="2:46" ht="25" customHeight="1">
      <c r="B4" s="19"/>
      <c r="D4" s="20" t="s">
        <v>114</v>
      </c>
      <c r="L4" s="19"/>
      <c r="M4" s="95" t="s">
        <v>9</v>
      </c>
      <c r="AT4" s="16" t="s">
        <v>4</v>
      </c>
    </row>
    <row r="5" spans="2:46" ht="7" customHeight="1">
      <c r="B5" s="19"/>
      <c r="L5" s="19"/>
    </row>
    <row r="6" spans="2:46" ht="12" customHeight="1">
      <c r="B6" s="19"/>
      <c r="D6" s="26" t="s">
        <v>15</v>
      </c>
      <c r="L6" s="19"/>
    </row>
    <row r="7" spans="2:46" ht="16.5" customHeight="1">
      <c r="B7" s="19"/>
      <c r="E7" s="244" t="str">
        <f>'Rekapitulácia stavby'!K6</f>
        <v>Prestavba RD a HB na multifunkčný objekt s ubytovacou jednotkou</v>
      </c>
      <c r="F7" s="245"/>
      <c r="G7" s="245"/>
      <c r="H7" s="245"/>
      <c r="L7" s="19"/>
    </row>
    <row r="8" spans="2:46" ht="13">
      <c r="B8" s="19"/>
      <c r="D8" s="26" t="s">
        <v>115</v>
      </c>
      <c r="L8" s="19"/>
    </row>
    <row r="9" spans="2:46" ht="16.5" customHeight="1">
      <c r="B9" s="19"/>
      <c r="E9" s="244" t="s">
        <v>116</v>
      </c>
      <c r="F9" s="204"/>
      <c r="G9" s="204"/>
      <c r="H9" s="204"/>
      <c r="L9" s="19"/>
    </row>
    <row r="10" spans="2:46" ht="12" customHeight="1">
      <c r="B10" s="19"/>
      <c r="D10" s="26" t="s">
        <v>117</v>
      </c>
      <c r="L10" s="19"/>
    </row>
    <row r="11" spans="2:46" s="1" customFormat="1" ht="16.5" customHeight="1">
      <c r="B11" s="31"/>
      <c r="E11" s="200" t="s">
        <v>1866</v>
      </c>
      <c r="F11" s="243"/>
      <c r="G11" s="243"/>
      <c r="H11" s="243"/>
      <c r="L11" s="31"/>
    </row>
    <row r="12" spans="2:46" s="1" customFormat="1" ht="12" customHeight="1">
      <c r="B12" s="31"/>
      <c r="D12" s="26" t="s">
        <v>1867</v>
      </c>
      <c r="L12" s="31"/>
    </row>
    <row r="13" spans="2:46" s="1" customFormat="1" ht="16.5" customHeight="1">
      <c r="B13" s="31"/>
      <c r="E13" s="238" t="s">
        <v>1868</v>
      </c>
      <c r="F13" s="243"/>
      <c r="G13" s="243"/>
      <c r="H13" s="243"/>
      <c r="L13" s="31"/>
    </row>
    <row r="14" spans="2:46" s="1" customFormat="1">
      <c r="B14" s="31"/>
      <c r="L14" s="31"/>
    </row>
    <row r="15" spans="2:46" s="1" customFormat="1" ht="12" customHeight="1">
      <c r="B15" s="31"/>
      <c r="D15" s="26" t="s">
        <v>17</v>
      </c>
      <c r="F15" s="24" t="s">
        <v>1</v>
      </c>
      <c r="I15" s="26" t="s">
        <v>18</v>
      </c>
      <c r="J15" s="24" t="s">
        <v>1</v>
      </c>
      <c r="L15" s="31"/>
    </row>
    <row r="16" spans="2:46" s="1" customFormat="1" ht="12" customHeight="1">
      <c r="B16" s="31"/>
      <c r="D16" s="26" t="s">
        <v>19</v>
      </c>
      <c r="F16" s="24" t="s">
        <v>20</v>
      </c>
      <c r="I16" s="26" t="s">
        <v>21</v>
      </c>
      <c r="J16" s="54">
        <f>'Rekapitulácia stavby'!AN8</f>
        <v>46064</v>
      </c>
      <c r="L16" s="31"/>
    </row>
    <row r="17" spans="2:12" s="1" customFormat="1" ht="10.75" customHeight="1">
      <c r="B17" s="31"/>
      <c r="L17" s="31"/>
    </row>
    <row r="18" spans="2:12" s="1" customFormat="1" ht="12" customHeight="1">
      <c r="B18" s="31"/>
      <c r="D18" s="26" t="s">
        <v>22</v>
      </c>
      <c r="I18" s="26" t="s">
        <v>23</v>
      </c>
      <c r="J18" s="24" t="s">
        <v>1</v>
      </c>
      <c r="L18" s="31"/>
    </row>
    <row r="19" spans="2:12" s="1" customFormat="1" ht="18" customHeight="1">
      <c r="B19" s="31"/>
      <c r="E19" s="24" t="s">
        <v>24</v>
      </c>
      <c r="I19" s="26" t="s">
        <v>25</v>
      </c>
      <c r="J19" s="24" t="s">
        <v>1</v>
      </c>
      <c r="L19" s="31"/>
    </row>
    <row r="20" spans="2:12" s="1" customFormat="1" ht="7" customHeight="1">
      <c r="B20" s="31"/>
      <c r="L20" s="31"/>
    </row>
    <row r="21" spans="2:12" s="1" customFormat="1" ht="12" customHeight="1">
      <c r="B21" s="31"/>
      <c r="D21" s="26" t="s">
        <v>26</v>
      </c>
      <c r="I21" s="26" t="s">
        <v>23</v>
      </c>
      <c r="J21" s="27" t="str">
        <f>'Rekapitulácia stavby'!AN13</f>
        <v>Vyplň údaj</v>
      </c>
      <c r="L21" s="31"/>
    </row>
    <row r="22" spans="2:12" s="1" customFormat="1" ht="18" customHeight="1">
      <c r="B22" s="31"/>
      <c r="E22" s="246" t="str">
        <f>'Rekapitulácia stavby'!E14</f>
        <v>Vyplň údaj</v>
      </c>
      <c r="F22" s="229"/>
      <c r="G22" s="229"/>
      <c r="H22" s="229"/>
      <c r="I22" s="26" t="s">
        <v>25</v>
      </c>
      <c r="J22" s="27" t="str">
        <f>'Rekapitulácia stavby'!AN14</f>
        <v>Vyplň údaj</v>
      </c>
      <c r="L22" s="31"/>
    </row>
    <row r="23" spans="2:12" s="1" customFormat="1" ht="7" customHeight="1">
      <c r="B23" s="31"/>
      <c r="L23" s="31"/>
    </row>
    <row r="24" spans="2:12" s="1" customFormat="1" ht="12" customHeight="1">
      <c r="B24" s="31"/>
      <c r="D24" s="26" t="s">
        <v>28</v>
      </c>
      <c r="I24" s="26" t="s">
        <v>23</v>
      </c>
      <c r="J24" s="24" t="s">
        <v>1</v>
      </c>
      <c r="L24" s="31"/>
    </row>
    <row r="25" spans="2:12" s="1" customFormat="1" ht="18" customHeight="1">
      <c r="B25" s="31"/>
      <c r="E25" s="24" t="s">
        <v>29</v>
      </c>
      <c r="I25" s="26" t="s">
        <v>25</v>
      </c>
      <c r="J25" s="24" t="s">
        <v>1</v>
      </c>
      <c r="L25" s="31"/>
    </row>
    <row r="26" spans="2:12" s="1" customFormat="1" ht="7" customHeight="1">
      <c r="B26" s="31"/>
      <c r="L26" s="31"/>
    </row>
    <row r="27" spans="2:12" s="1" customFormat="1" ht="12" customHeight="1">
      <c r="B27" s="31"/>
      <c r="D27" s="26" t="s">
        <v>31</v>
      </c>
      <c r="I27" s="26" t="s">
        <v>23</v>
      </c>
      <c r="J27" s="24" t="s">
        <v>1</v>
      </c>
      <c r="L27" s="31"/>
    </row>
    <row r="28" spans="2:12" s="1" customFormat="1" ht="18" customHeight="1">
      <c r="B28" s="31"/>
      <c r="E28" s="24" t="s">
        <v>32</v>
      </c>
      <c r="I28" s="26" t="s">
        <v>25</v>
      </c>
      <c r="J28" s="24" t="s">
        <v>1</v>
      </c>
      <c r="L28" s="31"/>
    </row>
    <row r="29" spans="2:12" s="1" customFormat="1" ht="7" customHeight="1">
      <c r="B29" s="31"/>
      <c r="L29" s="31"/>
    </row>
    <row r="30" spans="2:12" s="1" customFormat="1" ht="12" customHeight="1">
      <c r="B30" s="31"/>
      <c r="D30" s="26" t="s">
        <v>33</v>
      </c>
      <c r="L30" s="31"/>
    </row>
    <row r="31" spans="2:12" s="7" customFormat="1" ht="16.5" customHeight="1">
      <c r="B31" s="96"/>
      <c r="E31" s="233" t="s">
        <v>1</v>
      </c>
      <c r="F31" s="233"/>
      <c r="G31" s="233"/>
      <c r="H31" s="233"/>
      <c r="L31" s="96"/>
    </row>
    <row r="32" spans="2:12" s="1" customFormat="1" ht="7" customHeight="1">
      <c r="B32" s="31"/>
      <c r="L32" s="31"/>
    </row>
    <row r="33" spans="2:12" s="1" customFormat="1" ht="7" customHeight="1">
      <c r="B33" s="31"/>
      <c r="D33" s="55"/>
      <c r="E33" s="55"/>
      <c r="F33" s="55"/>
      <c r="G33" s="55"/>
      <c r="H33" s="55"/>
      <c r="I33" s="55"/>
      <c r="J33" s="55"/>
      <c r="K33" s="55"/>
      <c r="L33" s="31"/>
    </row>
    <row r="34" spans="2:12" s="1" customFormat="1" ht="25.5" customHeight="1">
      <c r="B34" s="31"/>
      <c r="D34" s="97" t="s">
        <v>34</v>
      </c>
      <c r="J34" s="68">
        <f>ROUND(J128, 2)</f>
        <v>0</v>
      </c>
      <c r="L34" s="31"/>
    </row>
    <row r="35" spans="2:12" s="1" customFormat="1" ht="7" customHeight="1">
      <c r="B35" s="31"/>
      <c r="D35" s="55"/>
      <c r="E35" s="55"/>
      <c r="F35" s="55"/>
      <c r="G35" s="55"/>
      <c r="H35" s="55"/>
      <c r="I35" s="55"/>
      <c r="J35" s="55"/>
      <c r="K35" s="55"/>
      <c r="L35" s="31"/>
    </row>
    <row r="36" spans="2:12" s="1" customFormat="1" ht="14.5" customHeight="1">
      <c r="B36" s="31"/>
      <c r="F36" s="34" t="s">
        <v>36</v>
      </c>
      <c r="I36" s="34" t="s">
        <v>35</v>
      </c>
      <c r="J36" s="34" t="s">
        <v>37</v>
      </c>
      <c r="L36" s="31"/>
    </row>
    <row r="37" spans="2:12" s="1" customFormat="1" ht="14.5" customHeight="1">
      <c r="B37" s="31"/>
      <c r="D37" s="57" t="s">
        <v>38</v>
      </c>
      <c r="E37" s="36" t="s">
        <v>39</v>
      </c>
      <c r="F37" s="98">
        <f>ROUND((SUM(BE128:BE160)),  2)</f>
        <v>0</v>
      </c>
      <c r="G37" s="99"/>
      <c r="H37" s="99"/>
      <c r="I37" s="100">
        <v>0.23</v>
      </c>
      <c r="J37" s="98">
        <f>ROUND(((SUM(BE128:BE160))*I37),  2)</f>
        <v>0</v>
      </c>
      <c r="L37" s="31"/>
    </row>
    <row r="38" spans="2:12" s="1" customFormat="1" ht="14.5" customHeight="1">
      <c r="B38" s="31"/>
      <c r="E38" s="36" t="s">
        <v>40</v>
      </c>
      <c r="F38" s="98">
        <f>ROUND((SUM(BF128:BF160)),  2)</f>
        <v>0</v>
      </c>
      <c r="G38" s="99"/>
      <c r="H38" s="99"/>
      <c r="I38" s="100">
        <v>0.23</v>
      </c>
      <c r="J38" s="98">
        <f>ROUND(((SUM(BF128:BF160))*I38),  2)</f>
        <v>0</v>
      </c>
      <c r="L38" s="31"/>
    </row>
    <row r="39" spans="2:12" s="1" customFormat="1" ht="14.5" hidden="1" customHeight="1">
      <c r="B39" s="31"/>
      <c r="E39" s="26" t="s">
        <v>41</v>
      </c>
      <c r="F39" s="88">
        <f>ROUND((SUM(BG128:BG160)),  2)</f>
        <v>0</v>
      </c>
      <c r="I39" s="101">
        <v>0.23</v>
      </c>
      <c r="J39" s="88">
        <f>0</f>
        <v>0</v>
      </c>
      <c r="L39" s="31"/>
    </row>
    <row r="40" spans="2:12" s="1" customFormat="1" ht="14.5" hidden="1" customHeight="1">
      <c r="B40" s="31"/>
      <c r="E40" s="26" t="s">
        <v>42</v>
      </c>
      <c r="F40" s="88">
        <f>ROUND((SUM(BH128:BH160)),  2)</f>
        <v>0</v>
      </c>
      <c r="I40" s="101">
        <v>0.23</v>
      </c>
      <c r="J40" s="88">
        <f>0</f>
        <v>0</v>
      </c>
      <c r="L40" s="31"/>
    </row>
    <row r="41" spans="2:12" s="1" customFormat="1" ht="14.5" hidden="1" customHeight="1">
      <c r="B41" s="31"/>
      <c r="E41" s="36" t="s">
        <v>43</v>
      </c>
      <c r="F41" s="98">
        <f>ROUND((SUM(BI128:BI160)),  2)</f>
        <v>0</v>
      </c>
      <c r="G41" s="99"/>
      <c r="H41" s="99"/>
      <c r="I41" s="100">
        <v>0</v>
      </c>
      <c r="J41" s="98">
        <f>0</f>
        <v>0</v>
      </c>
      <c r="L41" s="31"/>
    </row>
    <row r="42" spans="2:12" s="1" customFormat="1" ht="7" customHeight="1">
      <c r="B42" s="31"/>
      <c r="L42" s="31"/>
    </row>
    <row r="43" spans="2:12" s="1" customFormat="1" ht="25.5" customHeight="1">
      <c r="B43" s="31"/>
      <c r="C43" s="102"/>
      <c r="D43" s="103" t="s">
        <v>44</v>
      </c>
      <c r="E43" s="59"/>
      <c r="F43" s="59"/>
      <c r="G43" s="104" t="s">
        <v>45</v>
      </c>
      <c r="H43" s="105" t="s">
        <v>46</v>
      </c>
      <c r="I43" s="59"/>
      <c r="J43" s="106">
        <f>SUM(J34:J41)</f>
        <v>0</v>
      </c>
      <c r="K43" s="107"/>
      <c r="L43" s="31"/>
    </row>
    <row r="44" spans="2:12" s="1" customFormat="1" ht="14.5" customHeight="1">
      <c r="B44" s="31"/>
      <c r="L44" s="31"/>
    </row>
    <row r="45" spans="2:12" ht="14.5" customHeight="1">
      <c r="B45" s="19"/>
      <c r="L45" s="19"/>
    </row>
    <row r="46" spans="2:12" ht="14.5" customHeight="1">
      <c r="B46" s="19"/>
      <c r="L46" s="19"/>
    </row>
    <row r="47" spans="2:12" ht="14.5" customHeight="1">
      <c r="B47" s="19"/>
      <c r="L47" s="19"/>
    </row>
    <row r="48" spans="2:12" ht="14.5" customHeight="1">
      <c r="B48" s="19"/>
      <c r="L48" s="19"/>
    </row>
    <row r="49" spans="2:12" ht="14.5" customHeight="1">
      <c r="B49" s="19"/>
      <c r="L49" s="19"/>
    </row>
    <row r="50" spans="2:12" s="1" customFormat="1" ht="14.5" customHeight="1">
      <c r="B50" s="31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3">
      <c r="B61" s="31"/>
      <c r="D61" s="45" t="s">
        <v>49</v>
      </c>
      <c r="E61" s="33"/>
      <c r="F61" s="108" t="s">
        <v>50</v>
      </c>
      <c r="G61" s="45" t="s">
        <v>49</v>
      </c>
      <c r="H61" s="33"/>
      <c r="I61" s="33"/>
      <c r="J61" s="109" t="s">
        <v>50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3">
      <c r="B65" s="31"/>
      <c r="D65" s="43" t="s">
        <v>51</v>
      </c>
      <c r="E65" s="44"/>
      <c r="F65" s="44"/>
      <c r="G65" s="43" t="s">
        <v>52</v>
      </c>
      <c r="H65" s="44"/>
      <c r="I65" s="44"/>
      <c r="J65" s="44"/>
      <c r="K65" s="44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3">
      <c r="B76" s="31"/>
      <c r="D76" s="45" t="s">
        <v>49</v>
      </c>
      <c r="E76" s="33"/>
      <c r="F76" s="108" t="s">
        <v>50</v>
      </c>
      <c r="G76" s="45" t="s">
        <v>49</v>
      </c>
      <c r="H76" s="33"/>
      <c r="I76" s="33"/>
      <c r="J76" s="109" t="s">
        <v>50</v>
      </c>
      <c r="K76" s="33"/>
      <c r="L76" s="31"/>
    </row>
    <row r="77" spans="2:12" s="1" customFormat="1" ht="14.5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12" s="1" customFormat="1" ht="7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12" s="1" customFormat="1" ht="25" customHeight="1">
      <c r="B82" s="31"/>
      <c r="C82" s="20" t="s">
        <v>119</v>
      </c>
      <c r="L82" s="31"/>
    </row>
    <row r="83" spans="2:12" s="1" customFormat="1" ht="7" customHeight="1">
      <c r="B83" s="31"/>
      <c r="L83" s="31"/>
    </row>
    <row r="84" spans="2:12" s="1" customFormat="1" ht="12" customHeight="1">
      <c r="B84" s="31"/>
      <c r="C84" s="26" t="s">
        <v>15</v>
      </c>
      <c r="L84" s="31"/>
    </row>
    <row r="85" spans="2:12" s="1" customFormat="1" ht="16.5" customHeight="1">
      <c r="B85" s="31"/>
      <c r="E85" s="244" t="str">
        <f>E7</f>
        <v>Prestavba RD a HB na multifunkčný objekt s ubytovacou jednotkou</v>
      </c>
      <c r="F85" s="245"/>
      <c r="G85" s="245"/>
      <c r="H85" s="245"/>
      <c r="L85" s="31"/>
    </row>
    <row r="86" spans="2:12" ht="12" customHeight="1">
      <c r="B86" s="19"/>
      <c r="C86" s="26" t="s">
        <v>115</v>
      </c>
      <c r="L86" s="19"/>
    </row>
    <row r="87" spans="2:12" ht="16.5" customHeight="1">
      <c r="B87" s="19"/>
      <c r="E87" s="244" t="s">
        <v>116</v>
      </c>
      <c r="F87" s="204"/>
      <c r="G87" s="204"/>
      <c r="H87" s="204"/>
      <c r="L87" s="19"/>
    </row>
    <row r="88" spans="2:12" ht="12" customHeight="1">
      <c r="B88" s="19"/>
      <c r="C88" s="26" t="s">
        <v>117</v>
      </c>
      <c r="L88" s="19"/>
    </row>
    <row r="89" spans="2:12" s="1" customFormat="1" ht="16.5" customHeight="1">
      <c r="B89" s="31"/>
      <c r="E89" s="200" t="s">
        <v>1866</v>
      </c>
      <c r="F89" s="243"/>
      <c r="G89" s="243"/>
      <c r="H89" s="243"/>
      <c r="L89" s="31"/>
    </row>
    <row r="90" spans="2:12" s="1" customFormat="1" ht="12" customHeight="1">
      <c r="B90" s="31"/>
      <c r="C90" s="26" t="s">
        <v>1867</v>
      </c>
      <c r="L90" s="31"/>
    </row>
    <row r="91" spans="2:12" s="1" customFormat="1" ht="16.5" customHeight="1">
      <c r="B91" s="31"/>
      <c r="E91" s="238" t="str">
        <f>E13</f>
        <v>01 - NN rozvody</v>
      </c>
      <c r="F91" s="243"/>
      <c r="G91" s="243"/>
      <c r="H91" s="243"/>
      <c r="L91" s="31"/>
    </row>
    <row r="92" spans="2:12" s="1" customFormat="1" ht="7" customHeight="1">
      <c r="B92" s="31"/>
      <c r="L92" s="31"/>
    </row>
    <row r="93" spans="2:12" s="1" customFormat="1" ht="12" customHeight="1">
      <c r="B93" s="31"/>
      <c r="C93" s="26" t="s">
        <v>19</v>
      </c>
      <c r="F93" s="24" t="str">
        <f>F16</f>
        <v>Matúškovo</v>
      </c>
      <c r="I93" s="26" t="s">
        <v>21</v>
      </c>
      <c r="J93" s="54">
        <f>IF(J16="","",J16)</f>
        <v>46064</v>
      </c>
      <c r="L93" s="31"/>
    </row>
    <row r="94" spans="2:12" s="1" customFormat="1" ht="7" customHeight="1">
      <c r="B94" s="31"/>
      <c r="L94" s="31"/>
    </row>
    <row r="95" spans="2:12" s="1" customFormat="1" ht="15.25" customHeight="1">
      <c r="B95" s="31"/>
      <c r="C95" s="26" t="s">
        <v>22</v>
      </c>
      <c r="F95" s="24" t="str">
        <f>E19</f>
        <v>KO Box Club Galanta, Stavbárska 1044/1, Galanta</v>
      </c>
      <c r="I95" s="26" t="s">
        <v>28</v>
      </c>
      <c r="J95" s="29" t="str">
        <f>E25</f>
        <v>HR-PROJECT s.r.o.</v>
      </c>
      <c r="L95" s="31"/>
    </row>
    <row r="96" spans="2:12" s="1" customFormat="1" ht="15.25" customHeight="1">
      <c r="B96" s="31"/>
      <c r="C96" s="26" t="s">
        <v>26</v>
      </c>
      <c r="F96" s="24" t="str">
        <f>IF(E22="","",E22)</f>
        <v>Vyplň údaj</v>
      </c>
      <c r="I96" s="26" t="s">
        <v>31</v>
      </c>
      <c r="J96" s="29" t="str">
        <f>E28</f>
        <v>Vladimír Pilnik</v>
      </c>
      <c r="L96" s="31"/>
    </row>
    <row r="97" spans="2:47" s="1" customFormat="1" ht="10.25" customHeight="1">
      <c r="B97" s="31"/>
      <c r="L97" s="31"/>
    </row>
    <row r="98" spans="2:47" s="1" customFormat="1" ht="29.25" customHeight="1">
      <c r="B98" s="31"/>
      <c r="C98" s="110" t="s">
        <v>120</v>
      </c>
      <c r="D98" s="102"/>
      <c r="E98" s="102"/>
      <c r="F98" s="102"/>
      <c r="G98" s="102"/>
      <c r="H98" s="102"/>
      <c r="I98" s="102"/>
      <c r="J98" s="111" t="s">
        <v>121</v>
      </c>
      <c r="K98" s="102"/>
      <c r="L98" s="31"/>
    </row>
    <row r="99" spans="2:47" s="1" customFormat="1" ht="10.25" customHeight="1">
      <c r="B99" s="31"/>
      <c r="L99" s="31"/>
    </row>
    <row r="100" spans="2:47" s="1" customFormat="1" ht="22.75" customHeight="1">
      <c r="B100" s="31"/>
      <c r="C100" s="112" t="s">
        <v>122</v>
      </c>
      <c r="J100" s="68">
        <f>J128</f>
        <v>0</v>
      </c>
      <c r="L100" s="31"/>
      <c r="AU100" s="16" t="s">
        <v>123</v>
      </c>
    </row>
    <row r="101" spans="2:47" s="8" customFormat="1" ht="25" customHeight="1">
      <c r="B101" s="113"/>
      <c r="D101" s="114" t="s">
        <v>1869</v>
      </c>
      <c r="E101" s="115"/>
      <c r="F101" s="115"/>
      <c r="G101" s="115"/>
      <c r="H101" s="115"/>
      <c r="I101" s="115"/>
      <c r="J101" s="116">
        <f>J129</f>
        <v>0</v>
      </c>
      <c r="L101" s="113"/>
    </row>
    <row r="102" spans="2:47" s="9" customFormat="1" ht="20" customHeight="1">
      <c r="B102" s="117"/>
      <c r="D102" s="118" t="s">
        <v>1870</v>
      </c>
      <c r="E102" s="119"/>
      <c r="F102" s="119"/>
      <c r="G102" s="119"/>
      <c r="H102" s="119"/>
      <c r="I102" s="119"/>
      <c r="J102" s="120">
        <f>J130</f>
        <v>0</v>
      </c>
      <c r="L102" s="117"/>
    </row>
    <row r="103" spans="2:47" s="9" customFormat="1" ht="20" customHeight="1">
      <c r="B103" s="117"/>
      <c r="D103" s="118" t="s">
        <v>1871</v>
      </c>
      <c r="E103" s="119"/>
      <c r="F103" s="119"/>
      <c r="G103" s="119"/>
      <c r="H103" s="119"/>
      <c r="I103" s="119"/>
      <c r="J103" s="120">
        <f>J146</f>
        <v>0</v>
      </c>
      <c r="L103" s="117"/>
    </row>
    <row r="104" spans="2:47" s="8" customFormat="1" ht="25" customHeight="1">
      <c r="B104" s="113"/>
      <c r="D104" s="114" t="s">
        <v>1872</v>
      </c>
      <c r="E104" s="115"/>
      <c r="F104" s="115"/>
      <c r="G104" s="115"/>
      <c r="H104" s="115"/>
      <c r="I104" s="115"/>
      <c r="J104" s="116">
        <f>J156</f>
        <v>0</v>
      </c>
      <c r="L104" s="113"/>
    </row>
    <row r="105" spans="2:47" s="1" customFormat="1" ht="21.75" customHeight="1">
      <c r="B105" s="31"/>
      <c r="L105" s="31"/>
    </row>
    <row r="106" spans="2:47" s="1" customFormat="1" ht="7" customHeight="1">
      <c r="B106" s="46"/>
      <c r="C106" s="47"/>
      <c r="D106" s="47"/>
      <c r="E106" s="47"/>
      <c r="F106" s="47"/>
      <c r="G106" s="47"/>
      <c r="H106" s="47"/>
      <c r="I106" s="47"/>
      <c r="J106" s="47"/>
      <c r="K106" s="47"/>
      <c r="L106" s="31"/>
    </row>
    <row r="110" spans="2:47" s="1" customFormat="1" ht="7" customHeight="1">
      <c r="B110" s="48"/>
      <c r="C110" s="49"/>
      <c r="D110" s="49"/>
      <c r="E110" s="49"/>
      <c r="F110" s="49"/>
      <c r="G110" s="49"/>
      <c r="H110" s="49"/>
      <c r="I110" s="49"/>
      <c r="J110" s="49"/>
      <c r="K110" s="49"/>
      <c r="L110" s="31"/>
    </row>
    <row r="111" spans="2:47" s="1" customFormat="1" ht="25" customHeight="1">
      <c r="B111" s="31"/>
      <c r="C111" s="20" t="s">
        <v>129</v>
      </c>
      <c r="L111" s="31"/>
    </row>
    <row r="112" spans="2:47" s="1" customFormat="1" ht="7" customHeight="1">
      <c r="B112" s="31"/>
      <c r="L112" s="31"/>
    </row>
    <row r="113" spans="2:63" s="1" customFormat="1" ht="12" customHeight="1">
      <c r="B113" s="31"/>
      <c r="C113" s="26" t="s">
        <v>15</v>
      </c>
      <c r="L113" s="31"/>
    </row>
    <row r="114" spans="2:63" s="1" customFormat="1" ht="16.5" customHeight="1">
      <c r="B114" s="31"/>
      <c r="E114" s="244" t="str">
        <f>E7</f>
        <v>Prestavba RD a HB na multifunkčný objekt s ubytovacou jednotkou</v>
      </c>
      <c r="F114" s="245"/>
      <c r="G114" s="245"/>
      <c r="H114" s="245"/>
      <c r="L114" s="31"/>
    </row>
    <row r="115" spans="2:63" ht="12" customHeight="1">
      <c r="B115" s="19"/>
      <c r="C115" s="26" t="s">
        <v>115</v>
      </c>
      <c r="L115" s="19"/>
    </row>
    <row r="116" spans="2:63" ht="16.5" customHeight="1">
      <c r="B116" s="19"/>
      <c r="E116" s="244" t="s">
        <v>116</v>
      </c>
      <c r="F116" s="204"/>
      <c r="G116" s="204"/>
      <c r="H116" s="204"/>
      <c r="L116" s="19"/>
    </row>
    <row r="117" spans="2:63" ht="12" customHeight="1">
      <c r="B117" s="19"/>
      <c r="C117" s="26" t="s">
        <v>117</v>
      </c>
      <c r="L117" s="19"/>
    </row>
    <row r="118" spans="2:63" s="1" customFormat="1" ht="16.5" customHeight="1">
      <c r="B118" s="31"/>
      <c r="E118" s="200" t="s">
        <v>1866</v>
      </c>
      <c r="F118" s="243"/>
      <c r="G118" s="243"/>
      <c r="H118" s="243"/>
      <c r="L118" s="31"/>
    </row>
    <row r="119" spans="2:63" s="1" customFormat="1" ht="12" customHeight="1">
      <c r="B119" s="31"/>
      <c r="C119" s="26" t="s">
        <v>1867</v>
      </c>
      <c r="L119" s="31"/>
    </row>
    <row r="120" spans="2:63" s="1" customFormat="1" ht="16.5" customHeight="1">
      <c r="B120" s="31"/>
      <c r="E120" s="238" t="str">
        <f>E13</f>
        <v>01 - NN rozvody</v>
      </c>
      <c r="F120" s="243"/>
      <c r="G120" s="243"/>
      <c r="H120" s="243"/>
      <c r="L120" s="31"/>
    </row>
    <row r="121" spans="2:63" s="1" customFormat="1" ht="7" customHeight="1">
      <c r="B121" s="31"/>
      <c r="L121" s="31"/>
    </row>
    <row r="122" spans="2:63" s="1" customFormat="1" ht="12" customHeight="1">
      <c r="B122" s="31"/>
      <c r="C122" s="26" t="s">
        <v>19</v>
      </c>
      <c r="F122" s="24" t="str">
        <f>F16</f>
        <v>Matúškovo</v>
      </c>
      <c r="I122" s="26" t="s">
        <v>21</v>
      </c>
      <c r="J122" s="54">
        <f>IF(J16="","",J16)</f>
        <v>46064</v>
      </c>
      <c r="L122" s="31"/>
    </row>
    <row r="123" spans="2:63" s="1" customFormat="1" ht="7" customHeight="1">
      <c r="B123" s="31"/>
      <c r="L123" s="31"/>
    </row>
    <row r="124" spans="2:63" s="1" customFormat="1" ht="15.25" customHeight="1">
      <c r="B124" s="31"/>
      <c r="C124" s="26" t="s">
        <v>22</v>
      </c>
      <c r="F124" s="24" t="str">
        <f>E19</f>
        <v>KO Box Club Galanta, Stavbárska 1044/1, Galanta</v>
      </c>
      <c r="I124" s="26" t="s">
        <v>28</v>
      </c>
      <c r="J124" s="29" t="str">
        <f>E25</f>
        <v>HR-PROJECT s.r.o.</v>
      </c>
      <c r="L124" s="31"/>
    </row>
    <row r="125" spans="2:63" s="1" customFormat="1" ht="15.25" customHeight="1">
      <c r="B125" s="31"/>
      <c r="C125" s="26" t="s">
        <v>26</v>
      </c>
      <c r="F125" s="24" t="str">
        <f>IF(E22="","",E22)</f>
        <v>Vyplň údaj</v>
      </c>
      <c r="I125" s="26" t="s">
        <v>31</v>
      </c>
      <c r="J125" s="29" t="str">
        <f>E28</f>
        <v>Vladimír Pilnik</v>
      </c>
      <c r="L125" s="31"/>
    </row>
    <row r="126" spans="2:63" s="1" customFormat="1" ht="10.25" customHeight="1">
      <c r="B126" s="31"/>
      <c r="L126" s="31"/>
    </row>
    <row r="127" spans="2:63" s="10" customFormat="1" ht="29.25" customHeight="1">
      <c r="B127" s="121"/>
      <c r="C127" s="122" t="s">
        <v>130</v>
      </c>
      <c r="D127" s="123" t="s">
        <v>59</v>
      </c>
      <c r="E127" s="123" t="s">
        <v>55</v>
      </c>
      <c r="F127" s="123" t="s">
        <v>56</v>
      </c>
      <c r="G127" s="123" t="s">
        <v>131</v>
      </c>
      <c r="H127" s="123" t="s">
        <v>132</v>
      </c>
      <c r="I127" s="123" t="s">
        <v>133</v>
      </c>
      <c r="J127" s="124" t="s">
        <v>121</v>
      </c>
      <c r="K127" s="125" t="s">
        <v>134</v>
      </c>
      <c r="L127" s="121"/>
      <c r="M127" s="61" t="s">
        <v>1</v>
      </c>
      <c r="N127" s="62" t="s">
        <v>38</v>
      </c>
      <c r="O127" s="62" t="s">
        <v>135</v>
      </c>
      <c r="P127" s="62" t="s">
        <v>136</v>
      </c>
      <c r="Q127" s="62" t="s">
        <v>137</v>
      </c>
      <c r="R127" s="62" t="s">
        <v>138</v>
      </c>
      <c r="S127" s="62" t="s">
        <v>139</v>
      </c>
      <c r="T127" s="63" t="s">
        <v>140</v>
      </c>
    </row>
    <row r="128" spans="2:63" s="1" customFormat="1" ht="22.75" customHeight="1">
      <c r="B128" s="31"/>
      <c r="C128" s="66" t="s">
        <v>122</v>
      </c>
      <c r="J128" s="126">
        <f>BK128</f>
        <v>0</v>
      </c>
      <c r="L128" s="31"/>
      <c r="M128" s="64"/>
      <c r="N128" s="55"/>
      <c r="O128" s="55"/>
      <c r="P128" s="127">
        <f>P129+P156</f>
        <v>0</v>
      </c>
      <c r="Q128" s="55"/>
      <c r="R128" s="127">
        <f>R129+R156</f>
        <v>0</v>
      </c>
      <c r="S128" s="55"/>
      <c r="T128" s="128">
        <f>T129+T156</f>
        <v>0</v>
      </c>
      <c r="AT128" s="16" t="s">
        <v>73</v>
      </c>
      <c r="AU128" s="16" t="s">
        <v>123</v>
      </c>
      <c r="BK128" s="129">
        <f>BK129+BK156</f>
        <v>0</v>
      </c>
    </row>
    <row r="129" spans="2:65" s="11" customFormat="1" ht="26" customHeight="1">
      <c r="B129" s="130"/>
      <c r="D129" s="131" t="s">
        <v>73</v>
      </c>
      <c r="E129" s="132" t="s">
        <v>479</v>
      </c>
      <c r="F129" s="132" t="s">
        <v>1873</v>
      </c>
      <c r="I129" s="133"/>
      <c r="J129" s="134">
        <f>BK129</f>
        <v>0</v>
      </c>
      <c r="L129" s="130"/>
      <c r="M129" s="135"/>
      <c r="P129" s="136">
        <f>P130+P146</f>
        <v>0</v>
      </c>
      <c r="R129" s="136">
        <f>R130+R146</f>
        <v>0</v>
      </c>
      <c r="T129" s="137">
        <f>T130+T146</f>
        <v>0</v>
      </c>
      <c r="AR129" s="131" t="s">
        <v>102</v>
      </c>
      <c r="AT129" s="138" t="s">
        <v>73</v>
      </c>
      <c r="AU129" s="138" t="s">
        <v>74</v>
      </c>
      <c r="AY129" s="131" t="s">
        <v>143</v>
      </c>
      <c r="BK129" s="139">
        <f>BK130+BK146</f>
        <v>0</v>
      </c>
    </row>
    <row r="130" spans="2:65" s="11" customFormat="1" ht="22.75" customHeight="1">
      <c r="B130" s="130"/>
      <c r="D130" s="131" t="s">
        <v>73</v>
      </c>
      <c r="E130" s="140" t="s">
        <v>1874</v>
      </c>
      <c r="F130" s="140" t="s">
        <v>1875</v>
      </c>
      <c r="I130" s="133"/>
      <c r="J130" s="141">
        <f>BK130</f>
        <v>0</v>
      </c>
      <c r="L130" s="130"/>
      <c r="M130" s="135"/>
      <c r="P130" s="136">
        <f>SUM(P131:P145)</f>
        <v>0</v>
      </c>
      <c r="R130" s="136">
        <f>SUM(R131:R145)</f>
        <v>0</v>
      </c>
      <c r="T130" s="137">
        <f>SUM(T131:T145)</f>
        <v>0</v>
      </c>
      <c r="AR130" s="131" t="s">
        <v>102</v>
      </c>
      <c r="AT130" s="138" t="s">
        <v>73</v>
      </c>
      <c r="AU130" s="138" t="s">
        <v>81</v>
      </c>
      <c r="AY130" s="131" t="s">
        <v>143</v>
      </c>
      <c r="BK130" s="139">
        <f>SUM(BK131:BK145)</f>
        <v>0</v>
      </c>
    </row>
    <row r="131" spans="2:65" s="1" customFormat="1" ht="24.25" customHeight="1">
      <c r="B131" s="31"/>
      <c r="C131" s="142" t="s">
        <v>81</v>
      </c>
      <c r="D131" s="142" t="s">
        <v>145</v>
      </c>
      <c r="E131" s="143" t="s">
        <v>1876</v>
      </c>
      <c r="F131" s="144" t="s">
        <v>1877</v>
      </c>
      <c r="G131" s="145" t="s">
        <v>558</v>
      </c>
      <c r="H131" s="146">
        <v>41</v>
      </c>
      <c r="I131" s="147"/>
      <c r="J131" s="148">
        <f t="shared" ref="J131:J145" si="0">ROUND(I131*H131,2)</f>
        <v>0</v>
      </c>
      <c r="K131" s="149"/>
      <c r="L131" s="31"/>
      <c r="M131" s="150" t="s">
        <v>1</v>
      </c>
      <c r="N131" s="151" t="s">
        <v>40</v>
      </c>
      <c r="P131" s="152">
        <f t="shared" ref="P131:P145" si="1">O131*H131</f>
        <v>0</v>
      </c>
      <c r="Q131" s="152">
        <v>0</v>
      </c>
      <c r="R131" s="152">
        <f t="shared" ref="R131:R145" si="2">Q131*H131</f>
        <v>0</v>
      </c>
      <c r="S131" s="152">
        <v>0</v>
      </c>
      <c r="T131" s="153">
        <f t="shared" ref="T131:T145" si="3">S131*H131</f>
        <v>0</v>
      </c>
      <c r="AR131" s="154" t="s">
        <v>573</v>
      </c>
      <c r="AT131" s="154" t="s">
        <v>145</v>
      </c>
      <c r="AU131" s="154" t="s">
        <v>87</v>
      </c>
      <c r="AY131" s="16" t="s">
        <v>143</v>
      </c>
      <c r="BE131" s="155">
        <f t="shared" ref="BE131:BE145" si="4">IF(N131="základná",J131,0)</f>
        <v>0</v>
      </c>
      <c r="BF131" s="155">
        <f t="shared" ref="BF131:BF145" si="5">IF(N131="znížená",J131,0)</f>
        <v>0</v>
      </c>
      <c r="BG131" s="155">
        <f t="shared" ref="BG131:BG145" si="6">IF(N131="zákl. prenesená",J131,0)</f>
        <v>0</v>
      </c>
      <c r="BH131" s="155">
        <f t="shared" ref="BH131:BH145" si="7">IF(N131="zníž. prenesená",J131,0)</f>
        <v>0</v>
      </c>
      <c r="BI131" s="155">
        <f t="shared" ref="BI131:BI145" si="8">IF(N131="nulová",J131,0)</f>
        <v>0</v>
      </c>
      <c r="BJ131" s="16" t="s">
        <v>87</v>
      </c>
      <c r="BK131" s="155">
        <f t="shared" ref="BK131:BK145" si="9">ROUND(I131*H131,2)</f>
        <v>0</v>
      </c>
      <c r="BL131" s="16" t="s">
        <v>573</v>
      </c>
      <c r="BM131" s="154" t="s">
        <v>87</v>
      </c>
    </row>
    <row r="132" spans="2:65" s="1" customFormat="1" ht="24.25" customHeight="1">
      <c r="B132" s="31"/>
      <c r="C132" s="183" t="s">
        <v>87</v>
      </c>
      <c r="D132" s="183" t="s">
        <v>479</v>
      </c>
      <c r="E132" s="184" t="s">
        <v>1878</v>
      </c>
      <c r="F132" s="185" t="s">
        <v>1879</v>
      </c>
      <c r="G132" s="186" t="s">
        <v>558</v>
      </c>
      <c r="H132" s="187">
        <v>41</v>
      </c>
      <c r="I132" s="188"/>
      <c r="J132" s="189">
        <f t="shared" si="0"/>
        <v>0</v>
      </c>
      <c r="K132" s="190"/>
      <c r="L132" s="191"/>
      <c r="M132" s="192" t="s">
        <v>1</v>
      </c>
      <c r="N132" s="193" t="s">
        <v>40</v>
      </c>
      <c r="P132" s="152">
        <f t="shared" si="1"/>
        <v>0</v>
      </c>
      <c r="Q132" s="152">
        <v>0</v>
      </c>
      <c r="R132" s="152">
        <f t="shared" si="2"/>
        <v>0</v>
      </c>
      <c r="S132" s="152">
        <v>0</v>
      </c>
      <c r="T132" s="153">
        <f t="shared" si="3"/>
        <v>0</v>
      </c>
      <c r="AR132" s="154" t="s">
        <v>890</v>
      </c>
      <c r="AT132" s="154" t="s">
        <v>479</v>
      </c>
      <c r="AU132" s="154" t="s">
        <v>87</v>
      </c>
      <c r="AY132" s="16" t="s">
        <v>143</v>
      </c>
      <c r="BE132" s="155">
        <f t="shared" si="4"/>
        <v>0</v>
      </c>
      <c r="BF132" s="155">
        <f t="shared" si="5"/>
        <v>0</v>
      </c>
      <c r="BG132" s="155">
        <f t="shared" si="6"/>
        <v>0</v>
      </c>
      <c r="BH132" s="155">
        <f t="shared" si="7"/>
        <v>0</v>
      </c>
      <c r="BI132" s="155">
        <f t="shared" si="8"/>
        <v>0</v>
      </c>
      <c r="BJ132" s="16" t="s">
        <v>87</v>
      </c>
      <c r="BK132" s="155">
        <f t="shared" si="9"/>
        <v>0</v>
      </c>
      <c r="BL132" s="16" t="s">
        <v>890</v>
      </c>
      <c r="BM132" s="154" t="s">
        <v>149</v>
      </c>
    </row>
    <row r="133" spans="2:65" s="1" customFormat="1" ht="24.25" customHeight="1">
      <c r="B133" s="31"/>
      <c r="C133" s="142" t="s">
        <v>102</v>
      </c>
      <c r="D133" s="142" t="s">
        <v>145</v>
      </c>
      <c r="E133" s="143" t="s">
        <v>1880</v>
      </c>
      <c r="F133" s="144" t="s">
        <v>1881</v>
      </c>
      <c r="G133" s="145" t="s">
        <v>196</v>
      </c>
      <c r="H133" s="146">
        <v>5</v>
      </c>
      <c r="I133" s="147"/>
      <c r="J133" s="148">
        <f t="shared" si="0"/>
        <v>0</v>
      </c>
      <c r="K133" s="149"/>
      <c r="L133" s="31"/>
      <c r="M133" s="150" t="s">
        <v>1</v>
      </c>
      <c r="N133" s="151" t="s">
        <v>40</v>
      </c>
      <c r="P133" s="152">
        <f t="shared" si="1"/>
        <v>0</v>
      </c>
      <c r="Q133" s="152">
        <v>0</v>
      </c>
      <c r="R133" s="152">
        <f t="shared" si="2"/>
        <v>0</v>
      </c>
      <c r="S133" s="152">
        <v>0</v>
      </c>
      <c r="T133" s="153">
        <f t="shared" si="3"/>
        <v>0</v>
      </c>
      <c r="AR133" s="154" t="s">
        <v>573</v>
      </c>
      <c r="AT133" s="154" t="s">
        <v>145</v>
      </c>
      <c r="AU133" s="154" t="s">
        <v>87</v>
      </c>
      <c r="AY133" s="16" t="s">
        <v>143</v>
      </c>
      <c r="BE133" s="155">
        <f t="shared" si="4"/>
        <v>0</v>
      </c>
      <c r="BF133" s="155">
        <f t="shared" si="5"/>
        <v>0</v>
      </c>
      <c r="BG133" s="155">
        <f t="shared" si="6"/>
        <v>0</v>
      </c>
      <c r="BH133" s="155">
        <f t="shared" si="7"/>
        <v>0</v>
      </c>
      <c r="BI133" s="155">
        <f t="shared" si="8"/>
        <v>0</v>
      </c>
      <c r="BJ133" s="16" t="s">
        <v>87</v>
      </c>
      <c r="BK133" s="155">
        <f t="shared" si="9"/>
        <v>0</v>
      </c>
      <c r="BL133" s="16" t="s">
        <v>573</v>
      </c>
      <c r="BM133" s="154" t="s">
        <v>171</v>
      </c>
    </row>
    <row r="134" spans="2:65" s="1" customFormat="1" ht="24.25" customHeight="1">
      <c r="B134" s="31"/>
      <c r="C134" s="142" t="s">
        <v>149</v>
      </c>
      <c r="D134" s="142" t="s">
        <v>145</v>
      </c>
      <c r="E134" s="143" t="s">
        <v>1882</v>
      </c>
      <c r="F134" s="144" t="s">
        <v>1883</v>
      </c>
      <c r="G134" s="145" t="s">
        <v>196</v>
      </c>
      <c r="H134" s="146">
        <v>10</v>
      </c>
      <c r="I134" s="147"/>
      <c r="J134" s="148">
        <f t="shared" si="0"/>
        <v>0</v>
      </c>
      <c r="K134" s="149"/>
      <c r="L134" s="31"/>
      <c r="M134" s="150" t="s">
        <v>1</v>
      </c>
      <c r="N134" s="151" t="s">
        <v>40</v>
      </c>
      <c r="P134" s="152">
        <f t="shared" si="1"/>
        <v>0</v>
      </c>
      <c r="Q134" s="152">
        <v>0</v>
      </c>
      <c r="R134" s="152">
        <f t="shared" si="2"/>
        <v>0</v>
      </c>
      <c r="S134" s="152">
        <v>0</v>
      </c>
      <c r="T134" s="153">
        <f t="shared" si="3"/>
        <v>0</v>
      </c>
      <c r="AR134" s="154" t="s">
        <v>573</v>
      </c>
      <c r="AT134" s="154" t="s">
        <v>145</v>
      </c>
      <c r="AU134" s="154" t="s">
        <v>87</v>
      </c>
      <c r="AY134" s="16" t="s">
        <v>143</v>
      </c>
      <c r="BE134" s="155">
        <f t="shared" si="4"/>
        <v>0</v>
      </c>
      <c r="BF134" s="155">
        <f t="shared" si="5"/>
        <v>0</v>
      </c>
      <c r="BG134" s="155">
        <f t="shared" si="6"/>
        <v>0</v>
      </c>
      <c r="BH134" s="155">
        <f t="shared" si="7"/>
        <v>0</v>
      </c>
      <c r="BI134" s="155">
        <f t="shared" si="8"/>
        <v>0</v>
      </c>
      <c r="BJ134" s="16" t="s">
        <v>87</v>
      </c>
      <c r="BK134" s="155">
        <f t="shared" si="9"/>
        <v>0</v>
      </c>
      <c r="BL134" s="16" t="s">
        <v>573</v>
      </c>
      <c r="BM134" s="154" t="s">
        <v>181</v>
      </c>
    </row>
    <row r="135" spans="2:65" s="1" customFormat="1" ht="24.25" customHeight="1">
      <c r="B135" s="31"/>
      <c r="C135" s="142" t="s">
        <v>163</v>
      </c>
      <c r="D135" s="142" t="s">
        <v>145</v>
      </c>
      <c r="E135" s="143" t="s">
        <v>1884</v>
      </c>
      <c r="F135" s="144" t="s">
        <v>1885</v>
      </c>
      <c r="G135" s="145" t="s">
        <v>196</v>
      </c>
      <c r="H135" s="146">
        <v>1</v>
      </c>
      <c r="I135" s="147"/>
      <c r="J135" s="148">
        <f t="shared" si="0"/>
        <v>0</v>
      </c>
      <c r="K135" s="149"/>
      <c r="L135" s="31"/>
      <c r="M135" s="150" t="s">
        <v>1</v>
      </c>
      <c r="N135" s="151" t="s">
        <v>40</v>
      </c>
      <c r="P135" s="152">
        <f t="shared" si="1"/>
        <v>0</v>
      </c>
      <c r="Q135" s="152">
        <v>0</v>
      </c>
      <c r="R135" s="152">
        <f t="shared" si="2"/>
        <v>0</v>
      </c>
      <c r="S135" s="152">
        <v>0</v>
      </c>
      <c r="T135" s="153">
        <f t="shared" si="3"/>
        <v>0</v>
      </c>
      <c r="AR135" s="154" t="s">
        <v>573</v>
      </c>
      <c r="AT135" s="154" t="s">
        <v>145</v>
      </c>
      <c r="AU135" s="154" t="s">
        <v>87</v>
      </c>
      <c r="AY135" s="16" t="s">
        <v>143</v>
      </c>
      <c r="BE135" s="155">
        <f t="shared" si="4"/>
        <v>0</v>
      </c>
      <c r="BF135" s="155">
        <f t="shared" si="5"/>
        <v>0</v>
      </c>
      <c r="BG135" s="155">
        <f t="shared" si="6"/>
        <v>0</v>
      </c>
      <c r="BH135" s="155">
        <f t="shared" si="7"/>
        <v>0</v>
      </c>
      <c r="BI135" s="155">
        <f t="shared" si="8"/>
        <v>0</v>
      </c>
      <c r="BJ135" s="16" t="s">
        <v>87</v>
      </c>
      <c r="BK135" s="155">
        <f t="shared" si="9"/>
        <v>0</v>
      </c>
      <c r="BL135" s="16" t="s">
        <v>573</v>
      </c>
      <c r="BM135" s="154" t="s">
        <v>189</v>
      </c>
    </row>
    <row r="136" spans="2:65" s="1" customFormat="1" ht="21.75" customHeight="1">
      <c r="B136" s="31"/>
      <c r="C136" s="183" t="s">
        <v>171</v>
      </c>
      <c r="D136" s="183" t="s">
        <v>479</v>
      </c>
      <c r="E136" s="184" t="s">
        <v>1886</v>
      </c>
      <c r="F136" s="185" t="s">
        <v>1887</v>
      </c>
      <c r="G136" s="186" t="s">
        <v>196</v>
      </c>
      <c r="H136" s="187">
        <v>1</v>
      </c>
      <c r="I136" s="188"/>
      <c r="J136" s="189">
        <f t="shared" si="0"/>
        <v>0</v>
      </c>
      <c r="K136" s="190"/>
      <c r="L136" s="191"/>
      <c r="M136" s="192" t="s">
        <v>1</v>
      </c>
      <c r="N136" s="193" t="s">
        <v>40</v>
      </c>
      <c r="P136" s="152">
        <f t="shared" si="1"/>
        <v>0</v>
      </c>
      <c r="Q136" s="152">
        <v>0</v>
      </c>
      <c r="R136" s="152">
        <f t="shared" si="2"/>
        <v>0</v>
      </c>
      <c r="S136" s="152">
        <v>0</v>
      </c>
      <c r="T136" s="153">
        <f t="shared" si="3"/>
        <v>0</v>
      </c>
      <c r="AR136" s="154" t="s">
        <v>890</v>
      </c>
      <c r="AT136" s="154" t="s">
        <v>479</v>
      </c>
      <c r="AU136" s="154" t="s">
        <v>87</v>
      </c>
      <c r="AY136" s="16" t="s">
        <v>143</v>
      </c>
      <c r="BE136" s="155">
        <f t="shared" si="4"/>
        <v>0</v>
      </c>
      <c r="BF136" s="155">
        <f t="shared" si="5"/>
        <v>0</v>
      </c>
      <c r="BG136" s="155">
        <f t="shared" si="6"/>
        <v>0</v>
      </c>
      <c r="BH136" s="155">
        <f t="shared" si="7"/>
        <v>0</v>
      </c>
      <c r="BI136" s="155">
        <f t="shared" si="8"/>
        <v>0</v>
      </c>
      <c r="BJ136" s="16" t="s">
        <v>87</v>
      </c>
      <c r="BK136" s="155">
        <f t="shared" si="9"/>
        <v>0</v>
      </c>
      <c r="BL136" s="16" t="s">
        <v>890</v>
      </c>
      <c r="BM136" s="154" t="s">
        <v>198</v>
      </c>
    </row>
    <row r="137" spans="2:65" s="1" customFormat="1" ht="21.75" customHeight="1">
      <c r="B137" s="31"/>
      <c r="C137" s="142" t="s">
        <v>176</v>
      </c>
      <c r="D137" s="142" t="s">
        <v>145</v>
      </c>
      <c r="E137" s="143" t="s">
        <v>1888</v>
      </c>
      <c r="F137" s="144" t="s">
        <v>1889</v>
      </c>
      <c r="G137" s="145" t="s">
        <v>558</v>
      </c>
      <c r="H137" s="146">
        <v>35</v>
      </c>
      <c r="I137" s="147"/>
      <c r="J137" s="148">
        <f t="shared" si="0"/>
        <v>0</v>
      </c>
      <c r="K137" s="149"/>
      <c r="L137" s="31"/>
      <c r="M137" s="150" t="s">
        <v>1</v>
      </c>
      <c r="N137" s="151" t="s">
        <v>40</v>
      </c>
      <c r="P137" s="152">
        <f t="shared" si="1"/>
        <v>0</v>
      </c>
      <c r="Q137" s="152">
        <v>0</v>
      </c>
      <c r="R137" s="152">
        <f t="shared" si="2"/>
        <v>0</v>
      </c>
      <c r="S137" s="152">
        <v>0</v>
      </c>
      <c r="T137" s="153">
        <f t="shared" si="3"/>
        <v>0</v>
      </c>
      <c r="AR137" s="154" t="s">
        <v>573</v>
      </c>
      <c r="AT137" s="154" t="s">
        <v>145</v>
      </c>
      <c r="AU137" s="154" t="s">
        <v>87</v>
      </c>
      <c r="AY137" s="16" t="s">
        <v>143</v>
      </c>
      <c r="BE137" s="155">
        <f t="shared" si="4"/>
        <v>0</v>
      </c>
      <c r="BF137" s="155">
        <f t="shared" si="5"/>
        <v>0</v>
      </c>
      <c r="BG137" s="155">
        <f t="shared" si="6"/>
        <v>0</v>
      </c>
      <c r="BH137" s="155">
        <f t="shared" si="7"/>
        <v>0</v>
      </c>
      <c r="BI137" s="155">
        <f t="shared" si="8"/>
        <v>0</v>
      </c>
      <c r="BJ137" s="16" t="s">
        <v>87</v>
      </c>
      <c r="BK137" s="155">
        <f t="shared" si="9"/>
        <v>0</v>
      </c>
      <c r="BL137" s="16" t="s">
        <v>573</v>
      </c>
      <c r="BM137" s="154" t="s">
        <v>213</v>
      </c>
    </row>
    <row r="138" spans="2:65" s="1" customFormat="1" ht="16.5" customHeight="1">
      <c r="B138" s="31"/>
      <c r="C138" s="183" t="s">
        <v>181</v>
      </c>
      <c r="D138" s="183" t="s">
        <v>479</v>
      </c>
      <c r="E138" s="184" t="s">
        <v>1890</v>
      </c>
      <c r="F138" s="185" t="s">
        <v>1891</v>
      </c>
      <c r="G138" s="186" t="s">
        <v>558</v>
      </c>
      <c r="H138" s="187">
        <v>35</v>
      </c>
      <c r="I138" s="188"/>
      <c r="J138" s="189">
        <f t="shared" si="0"/>
        <v>0</v>
      </c>
      <c r="K138" s="190"/>
      <c r="L138" s="191"/>
      <c r="M138" s="192" t="s">
        <v>1</v>
      </c>
      <c r="N138" s="193" t="s">
        <v>40</v>
      </c>
      <c r="P138" s="152">
        <f t="shared" si="1"/>
        <v>0</v>
      </c>
      <c r="Q138" s="152">
        <v>0</v>
      </c>
      <c r="R138" s="152">
        <f t="shared" si="2"/>
        <v>0</v>
      </c>
      <c r="S138" s="152">
        <v>0</v>
      </c>
      <c r="T138" s="153">
        <f t="shared" si="3"/>
        <v>0</v>
      </c>
      <c r="AR138" s="154" t="s">
        <v>890</v>
      </c>
      <c r="AT138" s="154" t="s">
        <v>479</v>
      </c>
      <c r="AU138" s="154" t="s">
        <v>87</v>
      </c>
      <c r="AY138" s="16" t="s">
        <v>143</v>
      </c>
      <c r="BE138" s="155">
        <f t="shared" si="4"/>
        <v>0</v>
      </c>
      <c r="BF138" s="155">
        <f t="shared" si="5"/>
        <v>0</v>
      </c>
      <c r="BG138" s="155">
        <f t="shared" si="6"/>
        <v>0</v>
      </c>
      <c r="BH138" s="155">
        <f t="shared" si="7"/>
        <v>0</v>
      </c>
      <c r="BI138" s="155">
        <f t="shared" si="8"/>
        <v>0</v>
      </c>
      <c r="BJ138" s="16" t="s">
        <v>87</v>
      </c>
      <c r="BK138" s="155">
        <f t="shared" si="9"/>
        <v>0</v>
      </c>
      <c r="BL138" s="16" t="s">
        <v>890</v>
      </c>
      <c r="BM138" s="154" t="s">
        <v>298</v>
      </c>
    </row>
    <row r="139" spans="2:65" s="1" customFormat="1" ht="21.75" customHeight="1">
      <c r="B139" s="31"/>
      <c r="C139" s="142" t="s">
        <v>157</v>
      </c>
      <c r="D139" s="142" t="s">
        <v>145</v>
      </c>
      <c r="E139" s="143" t="s">
        <v>1892</v>
      </c>
      <c r="F139" s="144" t="s">
        <v>1893</v>
      </c>
      <c r="G139" s="145" t="s">
        <v>558</v>
      </c>
      <c r="H139" s="146">
        <v>27</v>
      </c>
      <c r="I139" s="147"/>
      <c r="J139" s="148">
        <f t="shared" si="0"/>
        <v>0</v>
      </c>
      <c r="K139" s="149"/>
      <c r="L139" s="31"/>
      <c r="M139" s="150" t="s">
        <v>1</v>
      </c>
      <c r="N139" s="151" t="s">
        <v>40</v>
      </c>
      <c r="P139" s="152">
        <f t="shared" si="1"/>
        <v>0</v>
      </c>
      <c r="Q139" s="152">
        <v>0</v>
      </c>
      <c r="R139" s="152">
        <f t="shared" si="2"/>
        <v>0</v>
      </c>
      <c r="S139" s="152">
        <v>0</v>
      </c>
      <c r="T139" s="153">
        <f t="shared" si="3"/>
        <v>0</v>
      </c>
      <c r="AR139" s="154" t="s">
        <v>573</v>
      </c>
      <c r="AT139" s="154" t="s">
        <v>145</v>
      </c>
      <c r="AU139" s="154" t="s">
        <v>87</v>
      </c>
      <c r="AY139" s="16" t="s">
        <v>143</v>
      </c>
      <c r="BE139" s="155">
        <f t="shared" si="4"/>
        <v>0</v>
      </c>
      <c r="BF139" s="155">
        <f t="shared" si="5"/>
        <v>0</v>
      </c>
      <c r="BG139" s="155">
        <f t="shared" si="6"/>
        <v>0</v>
      </c>
      <c r="BH139" s="155">
        <f t="shared" si="7"/>
        <v>0</v>
      </c>
      <c r="BI139" s="155">
        <f t="shared" si="8"/>
        <v>0</v>
      </c>
      <c r="BJ139" s="16" t="s">
        <v>87</v>
      </c>
      <c r="BK139" s="155">
        <f t="shared" si="9"/>
        <v>0</v>
      </c>
      <c r="BL139" s="16" t="s">
        <v>573</v>
      </c>
      <c r="BM139" s="154" t="s">
        <v>311</v>
      </c>
    </row>
    <row r="140" spans="2:65" s="1" customFormat="1" ht="16.5" customHeight="1">
      <c r="B140" s="31"/>
      <c r="C140" s="183" t="s">
        <v>189</v>
      </c>
      <c r="D140" s="183" t="s">
        <v>479</v>
      </c>
      <c r="E140" s="184" t="s">
        <v>1894</v>
      </c>
      <c r="F140" s="185" t="s">
        <v>1895</v>
      </c>
      <c r="G140" s="186" t="s">
        <v>558</v>
      </c>
      <c r="H140" s="187">
        <v>27</v>
      </c>
      <c r="I140" s="188"/>
      <c r="J140" s="189">
        <f t="shared" si="0"/>
        <v>0</v>
      </c>
      <c r="K140" s="190"/>
      <c r="L140" s="191"/>
      <c r="M140" s="192" t="s">
        <v>1</v>
      </c>
      <c r="N140" s="193" t="s">
        <v>40</v>
      </c>
      <c r="P140" s="152">
        <f t="shared" si="1"/>
        <v>0</v>
      </c>
      <c r="Q140" s="152">
        <v>0</v>
      </c>
      <c r="R140" s="152">
        <f t="shared" si="2"/>
        <v>0</v>
      </c>
      <c r="S140" s="152">
        <v>0</v>
      </c>
      <c r="T140" s="153">
        <f t="shared" si="3"/>
        <v>0</v>
      </c>
      <c r="AR140" s="154" t="s">
        <v>890</v>
      </c>
      <c r="AT140" s="154" t="s">
        <v>479</v>
      </c>
      <c r="AU140" s="154" t="s">
        <v>87</v>
      </c>
      <c r="AY140" s="16" t="s">
        <v>143</v>
      </c>
      <c r="BE140" s="155">
        <f t="shared" si="4"/>
        <v>0</v>
      </c>
      <c r="BF140" s="155">
        <f t="shared" si="5"/>
        <v>0</v>
      </c>
      <c r="BG140" s="155">
        <f t="shared" si="6"/>
        <v>0</v>
      </c>
      <c r="BH140" s="155">
        <f t="shared" si="7"/>
        <v>0</v>
      </c>
      <c r="BI140" s="155">
        <f t="shared" si="8"/>
        <v>0</v>
      </c>
      <c r="BJ140" s="16" t="s">
        <v>87</v>
      </c>
      <c r="BK140" s="155">
        <f t="shared" si="9"/>
        <v>0</v>
      </c>
      <c r="BL140" s="16" t="s">
        <v>890</v>
      </c>
      <c r="BM140" s="154" t="s">
        <v>320</v>
      </c>
    </row>
    <row r="141" spans="2:65" s="1" customFormat="1" ht="24.25" customHeight="1">
      <c r="B141" s="31"/>
      <c r="C141" s="142" t="s">
        <v>193</v>
      </c>
      <c r="D141" s="142" t="s">
        <v>145</v>
      </c>
      <c r="E141" s="143" t="s">
        <v>1896</v>
      </c>
      <c r="F141" s="144" t="s">
        <v>1897</v>
      </c>
      <c r="G141" s="145" t="s">
        <v>196</v>
      </c>
      <c r="H141" s="146">
        <v>20</v>
      </c>
      <c r="I141" s="147"/>
      <c r="J141" s="148">
        <f t="shared" si="0"/>
        <v>0</v>
      </c>
      <c r="K141" s="149"/>
      <c r="L141" s="31"/>
      <c r="M141" s="150" t="s">
        <v>1</v>
      </c>
      <c r="N141" s="151" t="s">
        <v>40</v>
      </c>
      <c r="P141" s="152">
        <f t="shared" si="1"/>
        <v>0</v>
      </c>
      <c r="Q141" s="152">
        <v>0</v>
      </c>
      <c r="R141" s="152">
        <f t="shared" si="2"/>
        <v>0</v>
      </c>
      <c r="S141" s="152">
        <v>0</v>
      </c>
      <c r="T141" s="153">
        <f t="shared" si="3"/>
        <v>0</v>
      </c>
      <c r="AR141" s="154" t="s">
        <v>573</v>
      </c>
      <c r="AT141" s="154" t="s">
        <v>145</v>
      </c>
      <c r="AU141" s="154" t="s">
        <v>87</v>
      </c>
      <c r="AY141" s="16" t="s">
        <v>143</v>
      </c>
      <c r="BE141" s="155">
        <f t="shared" si="4"/>
        <v>0</v>
      </c>
      <c r="BF141" s="155">
        <f t="shared" si="5"/>
        <v>0</v>
      </c>
      <c r="BG141" s="155">
        <f t="shared" si="6"/>
        <v>0</v>
      </c>
      <c r="BH141" s="155">
        <f t="shared" si="7"/>
        <v>0</v>
      </c>
      <c r="BI141" s="155">
        <f t="shared" si="8"/>
        <v>0</v>
      </c>
      <c r="BJ141" s="16" t="s">
        <v>87</v>
      </c>
      <c r="BK141" s="155">
        <f t="shared" si="9"/>
        <v>0</v>
      </c>
      <c r="BL141" s="16" t="s">
        <v>573</v>
      </c>
      <c r="BM141" s="154" t="s">
        <v>330</v>
      </c>
    </row>
    <row r="142" spans="2:65" s="1" customFormat="1" ht="16.5" customHeight="1">
      <c r="B142" s="31"/>
      <c r="C142" s="183" t="s">
        <v>198</v>
      </c>
      <c r="D142" s="183" t="s">
        <v>479</v>
      </c>
      <c r="E142" s="184" t="s">
        <v>1898</v>
      </c>
      <c r="F142" s="185" t="s">
        <v>1899</v>
      </c>
      <c r="G142" s="186" t="s">
        <v>196</v>
      </c>
      <c r="H142" s="187">
        <v>20</v>
      </c>
      <c r="I142" s="188"/>
      <c r="J142" s="189">
        <f t="shared" si="0"/>
        <v>0</v>
      </c>
      <c r="K142" s="190"/>
      <c r="L142" s="191"/>
      <c r="M142" s="192" t="s">
        <v>1</v>
      </c>
      <c r="N142" s="193" t="s">
        <v>40</v>
      </c>
      <c r="P142" s="152">
        <f t="shared" si="1"/>
        <v>0</v>
      </c>
      <c r="Q142" s="152">
        <v>0</v>
      </c>
      <c r="R142" s="152">
        <f t="shared" si="2"/>
        <v>0</v>
      </c>
      <c r="S142" s="152">
        <v>0</v>
      </c>
      <c r="T142" s="153">
        <f t="shared" si="3"/>
        <v>0</v>
      </c>
      <c r="AR142" s="154" t="s">
        <v>890</v>
      </c>
      <c r="AT142" s="154" t="s">
        <v>479</v>
      </c>
      <c r="AU142" s="154" t="s">
        <v>87</v>
      </c>
      <c r="AY142" s="16" t="s">
        <v>143</v>
      </c>
      <c r="BE142" s="155">
        <f t="shared" si="4"/>
        <v>0</v>
      </c>
      <c r="BF142" s="155">
        <f t="shared" si="5"/>
        <v>0</v>
      </c>
      <c r="BG142" s="155">
        <f t="shared" si="6"/>
        <v>0</v>
      </c>
      <c r="BH142" s="155">
        <f t="shared" si="7"/>
        <v>0</v>
      </c>
      <c r="BI142" s="155">
        <f t="shared" si="8"/>
        <v>0</v>
      </c>
      <c r="BJ142" s="16" t="s">
        <v>87</v>
      </c>
      <c r="BK142" s="155">
        <f t="shared" si="9"/>
        <v>0</v>
      </c>
      <c r="BL142" s="16" t="s">
        <v>890</v>
      </c>
      <c r="BM142" s="154" t="s">
        <v>339</v>
      </c>
    </row>
    <row r="143" spans="2:65" s="1" customFormat="1" ht="16.5" customHeight="1">
      <c r="B143" s="31"/>
      <c r="C143" s="142" t="s">
        <v>205</v>
      </c>
      <c r="D143" s="142" t="s">
        <v>145</v>
      </c>
      <c r="E143" s="143" t="s">
        <v>73</v>
      </c>
      <c r="F143" s="144" t="s">
        <v>1900</v>
      </c>
      <c r="G143" s="145" t="s">
        <v>216</v>
      </c>
      <c r="H143" s="177"/>
      <c r="I143" s="147"/>
      <c r="J143" s="148">
        <f t="shared" si="0"/>
        <v>0</v>
      </c>
      <c r="K143" s="149"/>
      <c r="L143" s="31"/>
      <c r="M143" s="150" t="s">
        <v>1</v>
      </c>
      <c r="N143" s="151" t="s">
        <v>40</v>
      </c>
      <c r="P143" s="152">
        <f t="shared" si="1"/>
        <v>0</v>
      </c>
      <c r="Q143" s="152">
        <v>0</v>
      </c>
      <c r="R143" s="152">
        <f t="shared" si="2"/>
        <v>0</v>
      </c>
      <c r="S143" s="152">
        <v>0</v>
      </c>
      <c r="T143" s="153">
        <f t="shared" si="3"/>
        <v>0</v>
      </c>
      <c r="AR143" s="154" t="s">
        <v>573</v>
      </c>
      <c r="AT143" s="154" t="s">
        <v>145</v>
      </c>
      <c r="AU143" s="154" t="s">
        <v>87</v>
      </c>
      <c r="AY143" s="16" t="s">
        <v>143</v>
      </c>
      <c r="BE143" s="155">
        <f t="shared" si="4"/>
        <v>0</v>
      </c>
      <c r="BF143" s="155">
        <f t="shared" si="5"/>
        <v>0</v>
      </c>
      <c r="BG143" s="155">
        <f t="shared" si="6"/>
        <v>0</v>
      </c>
      <c r="BH143" s="155">
        <f t="shared" si="7"/>
        <v>0</v>
      </c>
      <c r="BI143" s="155">
        <f t="shared" si="8"/>
        <v>0</v>
      </c>
      <c r="BJ143" s="16" t="s">
        <v>87</v>
      </c>
      <c r="BK143" s="155">
        <f t="shared" si="9"/>
        <v>0</v>
      </c>
      <c r="BL143" s="16" t="s">
        <v>573</v>
      </c>
      <c r="BM143" s="154" t="s">
        <v>350</v>
      </c>
    </row>
    <row r="144" spans="2:65" s="1" customFormat="1" ht="16.5" customHeight="1">
      <c r="B144" s="31"/>
      <c r="C144" s="142" t="s">
        <v>213</v>
      </c>
      <c r="D144" s="142" t="s">
        <v>145</v>
      </c>
      <c r="E144" s="143" t="s">
        <v>1901</v>
      </c>
      <c r="F144" s="144" t="s">
        <v>1902</v>
      </c>
      <c r="G144" s="145" t="s">
        <v>216</v>
      </c>
      <c r="H144" s="177"/>
      <c r="I144" s="147"/>
      <c r="J144" s="148">
        <f t="shared" si="0"/>
        <v>0</v>
      </c>
      <c r="K144" s="149"/>
      <c r="L144" s="31"/>
      <c r="M144" s="150" t="s">
        <v>1</v>
      </c>
      <c r="N144" s="151" t="s">
        <v>40</v>
      </c>
      <c r="P144" s="152">
        <f t="shared" si="1"/>
        <v>0</v>
      </c>
      <c r="Q144" s="152">
        <v>0</v>
      </c>
      <c r="R144" s="152">
        <f t="shared" si="2"/>
        <v>0</v>
      </c>
      <c r="S144" s="152">
        <v>0</v>
      </c>
      <c r="T144" s="153">
        <f t="shared" si="3"/>
        <v>0</v>
      </c>
      <c r="AR144" s="154" t="s">
        <v>573</v>
      </c>
      <c r="AT144" s="154" t="s">
        <v>145</v>
      </c>
      <c r="AU144" s="154" t="s">
        <v>87</v>
      </c>
      <c r="AY144" s="16" t="s">
        <v>143</v>
      </c>
      <c r="BE144" s="155">
        <f t="shared" si="4"/>
        <v>0</v>
      </c>
      <c r="BF144" s="155">
        <f t="shared" si="5"/>
        <v>0</v>
      </c>
      <c r="BG144" s="155">
        <f t="shared" si="6"/>
        <v>0</v>
      </c>
      <c r="BH144" s="155">
        <f t="shared" si="7"/>
        <v>0</v>
      </c>
      <c r="BI144" s="155">
        <f t="shared" si="8"/>
        <v>0</v>
      </c>
      <c r="BJ144" s="16" t="s">
        <v>87</v>
      </c>
      <c r="BK144" s="155">
        <f t="shared" si="9"/>
        <v>0</v>
      </c>
      <c r="BL144" s="16" t="s">
        <v>573</v>
      </c>
      <c r="BM144" s="154" t="s">
        <v>361</v>
      </c>
    </row>
    <row r="145" spans="2:65" s="1" customFormat="1" ht="16.5" customHeight="1">
      <c r="B145" s="31"/>
      <c r="C145" s="142" t="s">
        <v>293</v>
      </c>
      <c r="D145" s="142" t="s">
        <v>145</v>
      </c>
      <c r="E145" s="143" t="s">
        <v>1903</v>
      </c>
      <c r="F145" s="144" t="s">
        <v>1904</v>
      </c>
      <c r="G145" s="145" t="s">
        <v>216</v>
      </c>
      <c r="H145" s="177"/>
      <c r="I145" s="147"/>
      <c r="J145" s="148">
        <f t="shared" si="0"/>
        <v>0</v>
      </c>
      <c r="K145" s="149"/>
      <c r="L145" s="31"/>
      <c r="M145" s="150" t="s">
        <v>1</v>
      </c>
      <c r="N145" s="151" t="s">
        <v>40</v>
      </c>
      <c r="P145" s="152">
        <f t="shared" si="1"/>
        <v>0</v>
      </c>
      <c r="Q145" s="152">
        <v>0</v>
      </c>
      <c r="R145" s="152">
        <f t="shared" si="2"/>
        <v>0</v>
      </c>
      <c r="S145" s="152">
        <v>0</v>
      </c>
      <c r="T145" s="153">
        <f t="shared" si="3"/>
        <v>0</v>
      </c>
      <c r="AR145" s="154" t="s">
        <v>573</v>
      </c>
      <c r="AT145" s="154" t="s">
        <v>145</v>
      </c>
      <c r="AU145" s="154" t="s">
        <v>87</v>
      </c>
      <c r="AY145" s="16" t="s">
        <v>143</v>
      </c>
      <c r="BE145" s="155">
        <f t="shared" si="4"/>
        <v>0</v>
      </c>
      <c r="BF145" s="155">
        <f t="shared" si="5"/>
        <v>0</v>
      </c>
      <c r="BG145" s="155">
        <f t="shared" si="6"/>
        <v>0</v>
      </c>
      <c r="BH145" s="155">
        <f t="shared" si="7"/>
        <v>0</v>
      </c>
      <c r="BI145" s="155">
        <f t="shared" si="8"/>
        <v>0</v>
      </c>
      <c r="BJ145" s="16" t="s">
        <v>87</v>
      </c>
      <c r="BK145" s="155">
        <f t="shared" si="9"/>
        <v>0</v>
      </c>
      <c r="BL145" s="16" t="s">
        <v>573</v>
      </c>
      <c r="BM145" s="154" t="s">
        <v>383</v>
      </c>
    </row>
    <row r="146" spans="2:65" s="11" customFormat="1" ht="22.75" customHeight="1">
      <c r="B146" s="130"/>
      <c r="D146" s="131" t="s">
        <v>73</v>
      </c>
      <c r="E146" s="140" t="s">
        <v>1905</v>
      </c>
      <c r="F146" s="140" t="s">
        <v>1906</v>
      </c>
      <c r="I146" s="133"/>
      <c r="J146" s="141">
        <f>BK146</f>
        <v>0</v>
      </c>
      <c r="L146" s="130"/>
      <c r="M146" s="135"/>
      <c r="P146" s="136">
        <f>SUM(P147:P155)</f>
        <v>0</v>
      </c>
      <c r="R146" s="136">
        <f>SUM(R147:R155)</f>
        <v>0</v>
      </c>
      <c r="T146" s="137">
        <f>SUM(T147:T155)</f>
        <v>0</v>
      </c>
      <c r="AR146" s="131" t="s">
        <v>102</v>
      </c>
      <c r="AT146" s="138" t="s">
        <v>73</v>
      </c>
      <c r="AU146" s="138" t="s">
        <v>81</v>
      </c>
      <c r="AY146" s="131" t="s">
        <v>143</v>
      </c>
      <c r="BK146" s="139">
        <f>SUM(BK147:BK155)</f>
        <v>0</v>
      </c>
    </row>
    <row r="147" spans="2:65" s="1" customFormat="1" ht="24.25" customHeight="1">
      <c r="B147" s="31"/>
      <c r="C147" s="142" t="s">
        <v>298</v>
      </c>
      <c r="D147" s="142" t="s">
        <v>145</v>
      </c>
      <c r="E147" s="143" t="s">
        <v>1907</v>
      </c>
      <c r="F147" s="144" t="s">
        <v>1908</v>
      </c>
      <c r="G147" s="145" t="s">
        <v>558</v>
      </c>
      <c r="H147" s="146">
        <v>38</v>
      </c>
      <c r="I147" s="147"/>
      <c r="J147" s="148">
        <f t="shared" ref="J147:J155" si="10">ROUND(I147*H147,2)</f>
        <v>0</v>
      </c>
      <c r="K147" s="149"/>
      <c r="L147" s="31"/>
      <c r="M147" s="150" t="s">
        <v>1</v>
      </c>
      <c r="N147" s="151" t="s">
        <v>40</v>
      </c>
      <c r="P147" s="152">
        <f t="shared" ref="P147:P155" si="11">O147*H147</f>
        <v>0</v>
      </c>
      <c r="Q147" s="152">
        <v>0</v>
      </c>
      <c r="R147" s="152">
        <f t="shared" ref="R147:R155" si="12">Q147*H147</f>
        <v>0</v>
      </c>
      <c r="S147" s="152">
        <v>0</v>
      </c>
      <c r="T147" s="153">
        <f t="shared" ref="T147:T155" si="13">S147*H147</f>
        <v>0</v>
      </c>
      <c r="AR147" s="154" t="s">
        <v>573</v>
      </c>
      <c r="AT147" s="154" t="s">
        <v>145</v>
      </c>
      <c r="AU147" s="154" t="s">
        <v>87</v>
      </c>
      <c r="AY147" s="16" t="s">
        <v>143</v>
      </c>
      <c r="BE147" s="155">
        <f t="shared" ref="BE147:BE155" si="14">IF(N147="základná",J147,0)</f>
        <v>0</v>
      </c>
      <c r="BF147" s="155">
        <f t="shared" ref="BF147:BF155" si="15">IF(N147="znížená",J147,0)</f>
        <v>0</v>
      </c>
      <c r="BG147" s="155">
        <f t="shared" ref="BG147:BG155" si="16">IF(N147="zákl. prenesená",J147,0)</f>
        <v>0</v>
      </c>
      <c r="BH147" s="155">
        <f t="shared" ref="BH147:BH155" si="17">IF(N147="zníž. prenesená",J147,0)</f>
        <v>0</v>
      </c>
      <c r="BI147" s="155">
        <f t="shared" ref="BI147:BI155" si="18">IF(N147="nulová",J147,0)</f>
        <v>0</v>
      </c>
      <c r="BJ147" s="16" t="s">
        <v>87</v>
      </c>
      <c r="BK147" s="155">
        <f t="shared" ref="BK147:BK155" si="19">ROUND(I147*H147,2)</f>
        <v>0</v>
      </c>
      <c r="BL147" s="16" t="s">
        <v>573</v>
      </c>
      <c r="BM147" s="154" t="s">
        <v>391</v>
      </c>
    </row>
    <row r="148" spans="2:65" s="1" customFormat="1" ht="24.25" customHeight="1">
      <c r="B148" s="31"/>
      <c r="C148" s="142" t="s">
        <v>306</v>
      </c>
      <c r="D148" s="142" t="s">
        <v>145</v>
      </c>
      <c r="E148" s="143" t="s">
        <v>1909</v>
      </c>
      <c r="F148" s="144" t="s">
        <v>1910</v>
      </c>
      <c r="G148" s="145" t="s">
        <v>161</v>
      </c>
      <c r="H148" s="146">
        <v>16.645</v>
      </c>
      <c r="I148" s="147"/>
      <c r="J148" s="148">
        <f t="shared" si="10"/>
        <v>0</v>
      </c>
      <c r="K148" s="149"/>
      <c r="L148" s="31"/>
      <c r="M148" s="150" t="s">
        <v>1</v>
      </c>
      <c r="N148" s="151" t="s">
        <v>40</v>
      </c>
      <c r="P148" s="152">
        <f t="shared" si="11"/>
        <v>0</v>
      </c>
      <c r="Q148" s="152">
        <v>0</v>
      </c>
      <c r="R148" s="152">
        <f t="shared" si="12"/>
        <v>0</v>
      </c>
      <c r="S148" s="152">
        <v>0</v>
      </c>
      <c r="T148" s="153">
        <f t="shared" si="13"/>
        <v>0</v>
      </c>
      <c r="AR148" s="154" t="s">
        <v>573</v>
      </c>
      <c r="AT148" s="154" t="s">
        <v>145</v>
      </c>
      <c r="AU148" s="154" t="s">
        <v>87</v>
      </c>
      <c r="AY148" s="16" t="s">
        <v>143</v>
      </c>
      <c r="BE148" s="155">
        <f t="shared" si="14"/>
        <v>0</v>
      </c>
      <c r="BF148" s="155">
        <f t="shared" si="15"/>
        <v>0</v>
      </c>
      <c r="BG148" s="155">
        <f t="shared" si="16"/>
        <v>0</v>
      </c>
      <c r="BH148" s="155">
        <f t="shared" si="17"/>
        <v>0</v>
      </c>
      <c r="BI148" s="155">
        <f t="shared" si="18"/>
        <v>0</v>
      </c>
      <c r="BJ148" s="16" t="s">
        <v>87</v>
      </c>
      <c r="BK148" s="155">
        <f t="shared" si="19"/>
        <v>0</v>
      </c>
      <c r="BL148" s="16" t="s">
        <v>573</v>
      </c>
      <c r="BM148" s="154" t="s">
        <v>399</v>
      </c>
    </row>
    <row r="149" spans="2:65" s="1" customFormat="1" ht="33" customHeight="1">
      <c r="B149" s="31"/>
      <c r="C149" s="142" t="s">
        <v>311</v>
      </c>
      <c r="D149" s="142" t="s">
        <v>145</v>
      </c>
      <c r="E149" s="143" t="s">
        <v>1911</v>
      </c>
      <c r="F149" s="144" t="s">
        <v>1912</v>
      </c>
      <c r="G149" s="145" t="s">
        <v>558</v>
      </c>
      <c r="H149" s="146">
        <v>38</v>
      </c>
      <c r="I149" s="147"/>
      <c r="J149" s="148">
        <f t="shared" si="10"/>
        <v>0</v>
      </c>
      <c r="K149" s="149"/>
      <c r="L149" s="31"/>
      <c r="M149" s="150" t="s">
        <v>1</v>
      </c>
      <c r="N149" s="151" t="s">
        <v>40</v>
      </c>
      <c r="P149" s="152">
        <f t="shared" si="11"/>
        <v>0</v>
      </c>
      <c r="Q149" s="152">
        <v>0</v>
      </c>
      <c r="R149" s="152">
        <f t="shared" si="12"/>
        <v>0</v>
      </c>
      <c r="S149" s="152">
        <v>0</v>
      </c>
      <c r="T149" s="153">
        <f t="shared" si="13"/>
        <v>0</v>
      </c>
      <c r="AR149" s="154" t="s">
        <v>573</v>
      </c>
      <c r="AT149" s="154" t="s">
        <v>145</v>
      </c>
      <c r="AU149" s="154" t="s">
        <v>87</v>
      </c>
      <c r="AY149" s="16" t="s">
        <v>143</v>
      </c>
      <c r="BE149" s="155">
        <f t="shared" si="14"/>
        <v>0</v>
      </c>
      <c r="BF149" s="155">
        <f t="shared" si="15"/>
        <v>0</v>
      </c>
      <c r="BG149" s="155">
        <f t="shared" si="16"/>
        <v>0</v>
      </c>
      <c r="BH149" s="155">
        <f t="shared" si="17"/>
        <v>0</v>
      </c>
      <c r="BI149" s="155">
        <f t="shared" si="18"/>
        <v>0</v>
      </c>
      <c r="BJ149" s="16" t="s">
        <v>87</v>
      </c>
      <c r="BK149" s="155">
        <f t="shared" si="19"/>
        <v>0</v>
      </c>
      <c r="BL149" s="16" t="s">
        <v>573</v>
      </c>
      <c r="BM149" s="154" t="s">
        <v>410</v>
      </c>
    </row>
    <row r="150" spans="2:65" s="1" customFormat="1" ht="16.5" customHeight="1">
      <c r="B150" s="31"/>
      <c r="C150" s="183" t="s">
        <v>316</v>
      </c>
      <c r="D150" s="183" t="s">
        <v>479</v>
      </c>
      <c r="E150" s="184" t="s">
        <v>1913</v>
      </c>
      <c r="F150" s="185" t="s">
        <v>1914</v>
      </c>
      <c r="G150" s="186" t="s">
        <v>174</v>
      </c>
      <c r="H150" s="187">
        <v>4.5220000000000002</v>
      </c>
      <c r="I150" s="188"/>
      <c r="J150" s="189">
        <f t="shared" si="10"/>
        <v>0</v>
      </c>
      <c r="K150" s="190"/>
      <c r="L150" s="191"/>
      <c r="M150" s="192" t="s">
        <v>1</v>
      </c>
      <c r="N150" s="193" t="s">
        <v>40</v>
      </c>
      <c r="P150" s="152">
        <f t="shared" si="11"/>
        <v>0</v>
      </c>
      <c r="Q150" s="152">
        <v>0</v>
      </c>
      <c r="R150" s="152">
        <f t="shared" si="12"/>
        <v>0</v>
      </c>
      <c r="S150" s="152">
        <v>0</v>
      </c>
      <c r="T150" s="153">
        <f t="shared" si="13"/>
        <v>0</v>
      </c>
      <c r="AR150" s="154" t="s">
        <v>890</v>
      </c>
      <c r="AT150" s="154" t="s">
        <v>479</v>
      </c>
      <c r="AU150" s="154" t="s">
        <v>87</v>
      </c>
      <c r="AY150" s="16" t="s">
        <v>143</v>
      </c>
      <c r="BE150" s="155">
        <f t="shared" si="14"/>
        <v>0</v>
      </c>
      <c r="BF150" s="155">
        <f t="shared" si="15"/>
        <v>0</v>
      </c>
      <c r="BG150" s="155">
        <f t="shared" si="16"/>
        <v>0</v>
      </c>
      <c r="BH150" s="155">
        <f t="shared" si="17"/>
        <v>0</v>
      </c>
      <c r="BI150" s="155">
        <f t="shared" si="18"/>
        <v>0</v>
      </c>
      <c r="BJ150" s="16" t="s">
        <v>87</v>
      </c>
      <c r="BK150" s="155">
        <f t="shared" si="19"/>
        <v>0</v>
      </c>
      <c r="BL150" s="16" t="s">
        <v>890</v>
      </c>
      <c r="BM150" s="154" t="s">
        <v>420</v>
      </c>
    </row>
    <row r="151" spans="2:65" s="1" customFormat="1" ht="24.25" customHeight="1">
      <c r="B151" s="31"/>
      <c r="C151" s="142" t="s">
        <v>320</v>
      </c>
      <c r="D151" s="142" t="s">
        <v>145</v>
      </c>
      <c r="E151" s="143" t="s">
        <v>1915</v>
      </c>
      <c r="F151" s="144" t="s">
        <v>1916</v>
      </c>
      <c r="G151" s="145" t="s">
        <v>558</v>
      </c>
      <c r="H151" s="146">
        <v>38</v>
      </c>
      <c r="I151" s="147"/>
      <c r="J151" s="148">
        <f t="shared" si="10"/>
        <v>0</v>
      </c>
      <c r="K151" s="149"/>
      <c r="L151" s="31"/>
      <c r="M151" s="150" t="s">
        <v>1</v>
      </c>
      <c r="N151" s="151" t="s">
        <v>40</v>
      </c>
      <c r="P151" s="152">
        <f t="shared" si="11"/>
        <v>0</v>
      </c>
      <c r="Q151" s="152">
        <v>0</v>
      </c>
      <c r="R151" s="152">
        <f t="shared" si="12"/>
        <v>0</v>
      </c>
      <c r="S151" s="152">
        <v>0</v>
      </c>
      <c r="T151" s="153">
        <f t="shared" si="13"/>
        <v>0</v>
      </c>
      <c r="AR151" s="154" t="s">
        <v>573</v>
      </c>
      <c r="AT151" s="154" t="s">
        <v>145</v>
      </c>
      <c r="AU151" s="154" t="s">
        <v>87</v>
      </c>
      <c r="AY151" s="16" t="s">
        <v>143</v>
      </c>
      <c r="BE151" s="155">
        <f t="shared" si="14"/>
        <v>0</v>
      </c>
      <c r="BF151" s="155">
        <f t="shared" si="15"/>
        <v>0</v>
      </c>
      <c r="BG151" s="155">
        <f t="shared" si="16"/>
        <v>0</v>
      </c>
      <c r="BH151" s="155">
        <f t="shared" si="17"/>
        <v>0</v>
      </c>
      <c r="BI151" s="155">
        <f t="shared" si="18"/>
        <v>0</v>
      </c>
      <c r="BJ151" s="16" t="s">
        <v>87</v>
      </c>
      <c r="BK151" s="155">
        <f t="shared" si="19"/>
        <v>0</v>
      </c>
      <c r="BL151" s="16" t="s">
        <v>573</v>
      </c>
      <c r="BM151" s="154" t="s">
        <v>435</v>
      </c>
    </row>
    <row r="152" spans="2:65" s="1" customFormat="1" ht="16.5" customHeight="1">
      <c r="B152" s="31"/>
      <c r="C152" s="183" t="s">
        <v>325</v>
      </c>
      <c r="D152" s="183" t="s">
        <v>479</v>
      </c>
      <c r="E152" s="184" t="s">
        <v>1917</v>
      </c>
      <c r="F152" s="185" t="s">
        <v>1918</v>
      </c>
      <c r="G152" s="186" t="s">
        <v>558</v>
      </c>
      <c r="H152" s="187">
        <v>38</v>
      </c>
      <c r="I152" s="188"/>
      <c r="J152" s="189">
        <f t="shared" si="10"/>
        <v>0</v>
      </c>
      <c r="K152" s="190"/>
      <c r="L152" s="191"/>
      <c r="M152" s="192" t="s">
        <v>1</v>
      </c>
      <c r="N152" s="193" t="s">
        <v>40</v>
      </c>
      <c r="P152" s="152">
        <f t="shared" si="11"/>
        <v>0</v>
      </c>
      <c r="Q152" s="152">
        <v>0</v>
      </c>
      <c r="R152" s="152">
        <f t="shared" si="12"/>
        <v>0</v>
      </c>
      <c r="S152" s="152">
        <v>0</v>
      </c>
      <c r="T152" s="153">
        <f t="shared" si="13"/>
        <v>0</v>
      </c>
      <c r="AR152" s="154" t="s">
        <v>890</v>
      </c>
      <c r="AT152" s="154" t="s">
        <v>479</v>
      </c>
      <c r="AU152" s="154" t="s">
        <v>87</v>
      </c>
      <c r="AY152" s="16" t="s">
        <v>143</v>
      </c>
      <c r="BE152" s="155">
        <f t="shared" si="14"/>
        <v>0</v>
      </c>
      <c r="BF152" s="155">
        <f t="shared" si="15"/>
        <v>0</v>
      </c>
      <c r="BG152" s="155">
        <f t="shared" si="16"/>
        <v>0</v>
      </c>
      <c r="BH152" s="155">
        <f t="shared" si="17"/>
        <v>0</v>
      </c>
      <c r="BI152" s="155">
        <f t="shared" si="18"/>
        <v>0</v>
      </c>
      <c r="BJ152" s="16" t="s">
        <v>87</v>
      </c>
      <c r="BK152" s="155">
        <f t="shared" si="19"/>
        <v>0</v>
      </c>
      <c r="BL152" s="16" t="s">
        <v>890</v>
      </c>
      <c r="BM152" s="154" t="s">
        <v>444</v>
      </c>
    </row>
    <row r="153" spans="2:65" s="1" customFormat="1" ht="33" customHeight="1">
      <c r="B153" s="31"/>
      <c r="C153" s="142" t="s">
        <v>330</v>
      </c>
      <c r="D153" s="142" t="s">
        <v>145</v>
      </c>
      <c r="E153" s="143" t="s">
        <v>1919</v>
      </c>
      <c r="F153" s="144" t="s">
        <v>1920</v>
      </c>
      <c r="G153" s="145" t="s">
        <v>558</v>
      </c>
      <c r="H153" s="146">
        <v>38</v>
      </c>
      <c r="I153" s="147"/>
      <c r="J153" s="148">
        <f t="shared" si="10"/>
        <v>0</v>
      </c>
      <c r="K153" s="149"/>
      <c r="L153" s="31"/>
      <c r="M153" s="150" t="s">
        <v>1</v>
      </c>
      <c r="N153" s="151" t="s">
        <v>40</v>
      </c>
      <c r="P153" s="152">
        <f t="shared" si="11"/>
        <v>0</v>
      </c>
      <c r="Q153" s="152">
        <v>0</v>
      </c>
      <c r="R153" s="152">
        <f t="shared" si="12"/>
        <v>0</v>
      </c>
      <c r="S153" s="152">
        <v>0</v>
      </c>
      <c r="T153" s="153">
        <f t="shared" si="13"/>
        <v>0</v>
      </c>
      <c r="AR153" s="154" t="s">
        <v>573</v>
      </c>
      <c r="AT153" s="154" t="s">
        <v>145</v>
      </c>
      <c r="AU153" s="154" t="s">
        <v>87</v>
      </c>
      <c r="AY153" s="16" t="s">
        <v>143</v>
      </c>
      <c r="BE153" s="155">
        <f t="shared" si="14"/>
        <v>0</v>
      </c>
      <c r="BF153" s="155">
        <f t="shared" si="15"/>
        <v>0</v>
      </c>
      <c r="BG153" s="155">
        <f t="shared" si="16"/>
        <v>0</v>
      </c>
      <c r="BH153" s="155">
        <f t="shared" si="17"/>
        <v>0</v>
      </c>
      <c r="BI153" s="155">
        <f t="shared" si="18"/>
        <v>0</v>
      </c>
      <c r="BJ153" s="16" t="s">
        <v>87</v>
      </c>
      <c r="BK153" s="155">
        <f t="shared" si="19"/>
        <v>0</v>
      </c>
      <c r="BL153" s="16" t="s">
        <v>573</v>
      </c>
      <c r="BM153" s="154" t="s">
        <v>453</v>
      </c>
    </row>
    <row r="154" spans="2:65" s="1" customFormat="1" ht="33" customHeight="1">
      <c r="B154" s="31"/>
      <c r="C154" s="142" t="s">
        <v>7</v>
      </c>
      <c r="D154" s="142" t="s">
        <v>145</v>
      </c>
      <c r="E154" s="143" t="s">
        <v>1921</v>
      </c>
      <c r="F154" s="144" t="s">
        <v>1922</v>
      </c>
      <c r="G154" s="145" t="s">
        <v>148</v>
      </c>
      <c r="H154" s="146">
        <v>38</v>
      </c>
      <c r="I154" s="147"/>
      <c r="J154" s="148">
        <f t="shared" si="10"/>
        <v>0</v>
      </c>
      <c r="K154" s="149"/>
      <c r="L154" s="31"/>
      <c r="M154" s="150" t="s">
        <v>1</v>
      </c>
      <c r="N154" s="151" t="s">
        <v>40</v>
      </c>
      <c r="P154" s="152">
        <f t="shared" si="11"/>
        <v>0</v>
      </c>
      <c r="Q154" s="152">
        <v>0</v>
      </c>
      <c r="R154" s="152">
        <f t="shared" si="12"/>
        <v>0</v>
      </c>
      <c r="S154" s="152">
        <v>0</v>
      </c>
      <c r="T154" s="153">
        <f t="shared" si="13"/>
        <v>0</v>
      </c>
      <c r="AR154" s="154" t="s">
        <v>573</v>
      </c>
      <c r="AT154" s="154" t="s">
        <v>145</v>
      </c>
      <c r="AU154" s="154" t="s">
        <v>87</v>
      </c>
      <c r="AY154" s="16" t="s">
        <v>143</v>
      </c>
      <c r="BE154" s="155">
        <f t="shared" si="14"/>
        <v>0</v>
      </c>
      <c r="BF154" s="155">
        <f t="shared" si="15"/>
        <v>0</v>
      </c>
      <c r="BG154" s="155">
        <f t="shared" si="16"/>
        <v>0</v>
      </c>
      <c r="BH154" s="155">
        <f t="shared" si="17"/>
        <v>0</v>
      </c>
      <c r="BI154" s="155">
        <f t="shared" si="18"/>
        <v>0</v>
      </c>
      <c r="BJ154" s="16" t="s">
        <v>87</v>
      </c>
      <c r="BK154" s="155">
        <f t="shared" si="19"/>
        <v>0</v>
      </c>
      <c r="BL154" s="16" t="s">
        <v>573</v>
      </c>
      <c r="BM154" s="154" t="s">
        <v>464</v>
      </c>
    </row>
    <row r="155" spans="2:65" s="1" customFormat="1" ht="16.5" customHeight="1">
      <c r="B155" s="31"/>
      <c r="C155" s="142" t="s">
        <v>339</v>
      </c>
      <c r="D155" s="142" t="s">
        <v>145</v>
      </c>
      <c r="E155" s="143" t="s">
        <v>1903</v>
      </c>
      <c r="F155" s="144" t="s">
        <v>1904</v>
      </c>
      <c r="G155" s="145" t="s">
        <v>216</v>
      </c>
      <c r="H155" s="177"/>
      <c r="I155" s="147"/>
      <c r="J155" s="148">
        <f t="shared" si="10"/>
        <v>0</v>
      </c>
      <c r="K155" s="149"/>
      <c r="L155" s="31"/>
      <c r="M155" s="150" t="s">
        <v>1</v>
      </c>
      <c r="N155" s="151" t="s">
        <v>40</v>
      </c>
      <c r="P155" s="152">
        <f t="shared" si="11"/>
        <v>0</v>
      </c>
      <c r="Q155" s="152">
        <v>0</v>
      </c>
      <c r="R155" s="152">
        <f t="shared" si="12"/>
        <v>0</v>
      </c>
      <c r="S155" s="152">
        <v>0</v>
      </c>
      <c r="T155" s="153">
        <f t="shared" si="13"/>
        <v>0</v>
      </c>
      <c r="AR155" s="154" t="s">
        <v>573</v>
      </c>
      <c r="AT155" s="154" t="s">
        <v>145</v>
      </c>
      <c r="AU155" s="154" t="s">
        <v>87</v>
      </c>
      <c r="AY155" s="16" t="s">
        <v>143</v>
      </c>
      <c r="BE155" s="155">
        <f t="shared" si="14"/>
        <v>0</v>
      </c>
      <c r="BF155" s="155">
        <f t="shared" si="15"/>
        <v>0</v>
      </c>
      <c r="BG155" s="155">
        <f t="shared" si="16"/>
        <v>0</v>
      </c>
      <c r="BH155" s="155">
        <f t="shared" si="17"/>
        <v>0</v>
      </c>
      <c r="BI155" s="155">
        <f t="shared" si="18"/>
        <v>0</v>
      </c>
      <c r="BJ155" s="16" t="s">
        <v>87</v>
      </c>
      <c r="BK155" s="155">
        <f t="shared" si="19"/>
        <v>0</v>
      </c>
      <c r="BL155" s="16" t="s">
        <v>573</v>
      </c>
      <c r="BM155" s="154" t="s">
        <v>473</v>
      </c>
    </row>
    <row r="156" spans="2:65" s="11" customFormat="1" ht="26" customHeight="1">
      <c r="B156" s="130"/>
      <c r="D156" s="131" t="s">
        <v>73</v>
      </c>
      <c r="E156" s="132" t="s">
        <v>203</v>
      </c>
      <c r="F156" s="132" t="s">
        <v>1923</v>
      </c>
      <c r="I156" s="133"/>
      <c r="J156" s="134">
        <f>BK156</f>
        <v>0</v>
      </c>
      <c r="L156" s="130"/>
      <c r="M156" s="135"/>
      <c r="P156" s="136">
        <f>SUM(P157:P160)</f>
        <v>0</v>
      </c>
      <c r="R156" s="136">
        <f>SUM(R157:R160)</f>
        <v>0</v>
      </c>
      <c r="T156" s="137">
        <f>SUM(T157:T160)</f>
        <v>0</v>
      </c>
      <c r="AR156" s="131" t="s">
        <v>149</v>
      </c>
      <c r="AT156" s="138" t="s">
        <v>73</v>
      </c>
      <c r="AU156" s="138" t="s">
        <v>74</v>
      </c>
      <c r="AY156" s="131" t="s">
        <v>143</v>
      </c>
      <c r="BK156" s="139">
        <f>SUM(BK157:BK160)</f>
        <v>0</v>
      </c>
    </row>
    <row r="157" spans="2:65" s="1" customFormat="1" ht="16.5" customHeight="1">
      <c r="B157" s="31"/>
      <c r="C157" s="142" t="s">
        <v>344</v>
      </c>
      <c r="D157" s="142" t="s">
        <v>145</v>
      </c>
      <c r="E157" s="143" t="s">
        <v>1924</v>
      </c>
      <c r="F157" s="144" t="s">
        <v>1925</v>
      </c>
      <c r="G157" s="145" t="s">
        <v>208</v>
      </c>
      <c r="H157" s="146">
        <v>1</v>
      </c>
      <c r="I157" s="147"/>
      <c r="J157" s="148">
        <f>ROUND(I157*H157,2)</f>
        <v>0</v>
      </c>
      <c r="K157" s="149"/>
      <c r="L157" s="31"/>
      <c r="M157" s="150" t="s">
        <v>1</v>
      </c>
      <c r="N157" s="151" t="s">
        <v>40</v>
      </c>
      <c r="P157" s="152">
        <f>O157*H157</f>
        <v>0</v>
      </c>
      <c r="Q157" s="152">
        <v>0</v>
      </c>
      <c r="R157" s="152">
        <f>Q157*H157</f>
        <v>0</v>
      </c>
      <c r="S157" s="152">
        <v>0</v>
      </c>
      <c r="T157" s="153">
        <f>S157*H157</f>
        <v>0</v>
      </c>
      <c r="AR157" s="154" t="s">
        <v>1571</v>
      </c>
      <c r="AT157" s="154" t="s">
        <v>145</v>
      </c>
      <c r="AU157" s="154" t="s">
        <v>81</v>
      </c>
      <c r="AY157" s="16" t="s">
        <v>143</v>
      </c>
      <c r="BE157" s="155">
        <f>IF(N157="základná",J157,0)</f>
        <v>0</v>
      </c>
      <c r="BF157" s="155">
        <f>IF(N157="znížená",J157,0)</f>
        <v>0</v>
      </c>
      <c r="BG157" s="155">
        <f>IF(N157="zákl. prenesená",J157,0)</f>
        <v>0</v>
      </c>
      <c r="BH157" s="155">
        <f>IF(N157="zníž. prenesená",J157,0)</f>
        <v>0</v>
      </c>
      <c r="BI157" s="155">
        <f>IF(N157="nulová",J157,0)</f>
        <v>0</v>
      </c>
      <c r="BJ157" s="16" t="s">
        <v>87</v>
      </c>
      <c r="BK157" s="155">
        <f>ROUND(I157*H157,2)</f>
        <v>0</v>
      </c>
      <c r="BL157" s="16" t="s">
        <v>1571</v>
      </c>
      <c r="BM157" s="154" t="s">
        <v>484</v>
      </c>
    </row>
    <row r="158" spans="2:65" s="1" customFormat="1" ht="16.5" customHeight="1">
      <c r="B158" s="31"/>
      <c r="C158" s="142" t="s">
        <v>350</v>
      </c>
      <c r="D158" s="142" t="s">
        <v>145</v>
      </c>
      <c r="E158" s="143" t="s">
        <v>1926</v>
      </c>
      <c r="F158" s="144" t="s">
        <v>1927</v>
      </c>
      <c r="G158" s="145" t="s">
        <v>196</v>
      </c>
      <c r="H158" s="146">
        <v>1</v>
      </c>
      <c r="I158" s="147"/>
      <c r="J158" s="148">
        <f>ROUND(I158*H158,2)</f>
        <v>0</v>
      </c>
      <c r="K158" s="149"/>
      <c r="L158" s="31"/>
      <c r="M158" s="150" t="s">
        <v>1</v>
      </c>
      <c r="N158" s="151" t="s">
        <v>40</v>
      </c>
      <c r="P158" s="152">
        <f>O158*H158</f>
        <v>0</v>
      </c>
      <c r="Q158" s="152">
        <v>0</v>
      </c>
      <c r="R158" s="152">
        <f>Q158*H158</f>
        <v>0</v>
      </c>
      <c r="S158" s="152">
        <v>0</v>
      </c>
      <c r="T158" s="153">
        <f>S158*H158</f>
        <v>0</v>
      </c>
      <c r="AR158" s="154" t="s">
        <v>1571</v>
      </c>
      <c r="AT158" s="154" t="s">
        <v>145</v>
      </c>
      <c r="AU158" s="154" t="s">
        <v>81</v>
      </c>
      <c r="AY158" s="16" t="s">
        <v>143</v>
      </c>
      <c r="BE158" s="155">
        <f>IF(N158="základná",J158,0)</f>
        <v>0</v>
      </c>
      <c r="BF158" s="155">
        <f>IF(N158="znížená",J158,0)</f>
        <v>0</v>
      </c>
      <c r="BG158" s="155">
        <f>IF(N158="zákl. prenesená",J158,0)</f>
        <v>0</v>
      </c>
      <c r="BH158" s="155">
        <f>IF(N158="zníž. prenesená",J158,0)</f>
        <v>0</v>
      </c>
      <c r="BI158" s="155">
        <f>IF(N158="nulová",J158,0)</f>
        <v>0</v>
      </c>
      <c r="BJ158" s="16" t="s">
        <v>87</v>
      </c>
      <c r="BK158" s="155">
        <f>ROUND(I158*H158,2)</f>
        <v>0</v>
      </c>
      <c r="BL158" s="16" t="s">
        <v>1571</v>
      </c>
      <c r="BM158" s="154" t="s">
        <v>493</v>
      </c>
    </row>
    <row r="159" spans="2:65" s="1" customFormat="1" ht="37.75" customHeight="1">
      <c r="B159" s="31"/>
      <c r="C159" s="142" t="s">
        <v>356</v>
      </c>
      <c r="D159" s="142" t="s">
        <v>145</v>
      </c>
      <c r="E159" s="143" t="s">
        <v>1928</v>
      </c>
      <c r="F159" s="144" t="s">
        <v>1929</v>
      </c>
      <c r="G159" s="145" t="s">
        <v>208</v>
      </c>
      <c r="H159" s="146">
        <v>8</v>
      </c>
      <c r="I159" s="147"/>
      <c r="J159" s="148">
        <f>ROUND(I159*H159,2)</f>
        <v>0</v>
      </c>
      <c r="K159" s="149"/>
      <c r="L159" s="31"/>
      <c r="M159" s="150" t="s">
        <v>1</v>
      </c>
      <c r="N159" s="151" t="s">
        <v>40</v>
      </c>
      <c r="P159" s="152">
        <f>O159*H159</f>
        <v>0</v>
      </c>
      <c r="Q159" s="152">
        <v>0</v>
      </c>
      <c r="R159" s="152">
        <f>Q159*H159</f>
        <v>0</v>
      </c>
      <c r="S159" s="152">
        <v>0</v>
      </c>
      <c r="T159" s="153">
        <f>S159*H159</f>
        <v>0</v>
      </c>
      <c r="AR159" s="154" t="s">
        <v>1571</v>
      </c>
      <c r="AT159" s="154" t="s">
        <v>145</v>
      </c>
      <c r="AU159" s="154" t="s">
        <v>81</v>
      </c>
      <c r="AY159" s="16" t="s">
        <v>143</v>
      </c>
      <c r="BE159" s="155">
        <f>IF(N159="základná",J159,0)</f>
        <v>0</v>
      </c>
      <c r="BF159" s="155">
        <f>IF(N159="znížená",J159,0)</f>
        <v>0</v>
      </c>
      <c r="BG159" s="155">
        <f>IF(N159="zákl. prenesená",J159,0)</f>
        <v>0</v>
      </c>
      <c r="BH159" s="155">
        <f>IF(N159="zníž. prenesená",J159,0)</f>
        <v>0</v>
      </c>
      <c r="BI159" s="155">
        <f>IF(N159="nulová",J159,0)</f>
        <v>0</v>
      </c>
      <c r="BJ159" s="16" t="s">
        <v>87</v>
      </c>
      <c r="BK159" s="155">
        <f>ROUND(I159*H159,2)</f>
        <v>0</v>
      </c>
      <c r="BL159" s="16" t="s">
        <v>1571</v>
      </c>
      <c r="BM159" s="154" t="s">
        <v>505</v>
      </c>
    </row>
    <row r="160" spans="2:65" s="1" customFormat="1" ht="21.75" customHeight="1">
      <c r="B160" s="31"/>
      <c r="C160" s="142" t="s">
        <v>361</v>
      </c>
      <c r="D160" s="142" t="s">
        <v>145</v>
      </c>
      <c r="E160" s="143" t="s">
        <v>1930</v>
      </c>
      <c r="F160" s="144" t="s">
        <v>1931</v>
      </c>
      <c r="G160" s="145" t="s">
        <v>196</v>
      </c>
      <c r="H160" s="146">
        <v>1</v>
      </c>
      <c r="I160" s="147"/>
      <c r="J160" s="148">
        <f>ROUND(I160*H160,2)</f>
        <v>0</v>
      </c>
      <c r="K160" s="149"/>
      <c r="L160" s="31"/>
      <c r="M160" s="178" t="s">
        <v>1</v>
      </c>
      <c r="N160" s="179" t="s">
        <v>40</v>
      </c>
      <c r="O160" s="180"/>
      <c r="P160" s="181">
        <f>O160*H160</f>
        <v>0</v>
      </c>
      <c r="Q160" s="181">
        <v>0</v>
      </c>
      <c r="R160" s="181">
        <f>Q160*H160</f>
        <v>0</v>
      </c>
      <c r="S160" s="181">
        <v>0</v>
      </c>
      <c r="T160" s="182">
        <f>S160*H160</f>
        <v>0</v>
      </c>
      <c r="AR160" s="154" t="s">
        <v>1571</v>
      </c>
      <c r="AT160" s="154" t="s">
        <v>145</v>
      </c>
      <c r="AU160" s="154" t="s">
        <v>81</v>
      </c>
      <c r="AY160" s="16" t="s">
        <v>143</v>
      </c>
      <c r="BE160" s="155">
        <f>IF(N160="základná",J160,0)</f>
        <v>0</v>
      </c>
      <c r="BF160" s="155">
        <f>IF(N160="znížená",J160,0)</f>
        <v>0</v>
      </c>
      <c r="BG160" s="155">
        <f>IF(N160="zákl. prenesená",J160,0)</f>
        <v>0</v>
      </c>
      <c r="BH160" s="155">
        <f>IF(N160="zníž. prenesená",J160,0)</f>
        <v>0</v>
      </c>
      <c r="BI160" s="155">
        <f>IF(N160="nulová",J160,0)</f>
        <v>0</v>
      </c>
      <c r="BJ160" s="16" t="s">
        <v>87</v>
      </c>
      <c r="BK160" s="155">
        <f>ROUND(I160*H160,2)</f>
        <v>0</v>
      </c>
      <c r="BL160" s="16" t="s">
        <v>1571</v>
      </c>
      <c r="BM160" s="154" t="s">
        <v>516</v>
      </c>
    </row>
    <row r="161" spans="2:12" s="1" customFormat="1" ht="7" customHeight="1">
      <c r="B161" s="46"/>
      <c r="C161" s="47"/>
      <c r="D161" s="47"/>
      <c r="E161" s="47"/>
      <c r="F161" s="47"/>
      <c r="G161" s="47"/>
      <c r="H161" s="47"/>
      <c r="I161" s="47"/>
      <c r="J161" s="47"/>
      <c r="K161" s="47"/>
      <c r="L161" s="31"/>
    </row>
  </sheetData>
  <sheetProtection algorithmName="SHA-512" hashValue="KvOiJVc5m29mJQFQBAABkfMxh6qC129V+gF2vf5DDfNaJN5PmLVtlGnVo8fEtX5JOh7LHUv5WtChzlTCu79Ejg==" saltValue="xVKDMEdrUmetecxHrrqilloX2VLbxp+pSEQtgDuorlqr8Ic8LW2t2T1ZKNyYInDylPFHaH3NL1TmOFjWWEFW3w==" spinCount="100000" sheet="1" objects="1" scenarios="1" formatColumns="0" formatRows="0" autoFilter="0"/>
  <autoFilter ref="C127:K160" xr:uid="{00000000-0009-0000-0000-000005000000}"/>
  <mergeCells count="15">
    <mergeCell ref="E114:H114"/>
    <mergeCell ref="E118:H118"/>
    <mergeCell ref="E116:H116"/>
    <mergeCell ref="E120:H120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215"/>
  <sheetViews>
    <sheetView showGridLines="0" workbookViewId="0"/>
  </sheetViews>
  <sheetFormatPr baseColWidth="10" defaultRowHeight="11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0" width="22.25" customWidth="1"/>
    <col min="11" max="11" width="22.25" hidden="1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6" t="s">
        <v>105</v>
      </c>
    </row>
    <row r="3" spans="2:46" ht="7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74</v>
      </c>
    </row>
    <row r="4" spans="2:46" ht="25" customHeight="1">
      <c r="B4" s="19"/>
      <c r="D4" s="20" t="s">
        <v>114</v>
      </c>
      <c r="L4" s="19"/>
      <c r="M4" s="95" t="s">
        <v>9</v>
      </c>
      <c r="AT4" s="16" t="s">
        <v>4</v>
      </c>
    </row>
    <row r="5" spans="2:46" ht="7" customHeight="1">
      <c r="B5" s="19"/>
      <c r="L5" s="19"/>
    </row>
    <row r="6" spans="2:46" ht="12" customHeight="1">
      <c r="B6" s="19"/>
      <c r="D6" s="26" t="s">
        <v>15</v>
      </c>
      <c r="L6" s="19"/>
    </row>
    <row r="7" spans="2:46" ht="16.5" customHeight="1">
      <c r="B7" s="19"/>
      <c r="E7" s="244" t="str">
        <f>'Rekapitulácia stavby'!K6</f>
        <v>Prestavba RD a HB na multifunkčný objekt s ubytovacou jednotkou</v>
      </c>
      <c r="F7" s="245"/>
      <c r="G7" s="245"/>
      <c r="H7" s="245"/>
      <c r="L7" s="19"/>
    </row>
    <row r="8" spans="2:46" ht="13">
      <c r="B8" s="19"/>
      <c r="D8" s="26" t="s">
        <v>115</v>
      </c>
      <c r="L8" s="19"/>
    </row>
    <row r="9" spans="2:46" ht="16.5" customHeight="1">
      <c r="B9" s="19"/>
      <c r="E9" s="244" t="s">
        <v>116</v>
      </c>
      <c r="F9" s="204"/>
      <c r="G9" s="204"/>
      <c r="H9" s="204"/>
      <c r="L9" s="19"/>
    </row>
    <row r="10" spans="2:46" ht="12" customHeight="1">
      <c r="B10" s="19"/>
      <c r="D10" s="26" t="s">
        <v>117</v>
      </c>
      <c r="L10" s="19"/>
    </row>
    <row r="11" spans="2:46" s="1" customFormat="1" ht="16.5" customHeight="1">
      <c r="B11" s="31"/>
      <c r="E11" s="200" t="s">
        <v>1866</v>
      </c>
      <c r="F11" s="243"/>
      <c r="G11" s="243"/>
      <c r="H11" s="243"/>
      <c r="L11" s="31"/>
    </row>
    <row r="12" spans="2:46" s="1" customFormat="1" ht="12" customHeight="1">
      <c r="B12" s="31"/>
      <c r="D12" s="26" t="s">
        <v>1867</v>
      </c>
      <c r="L12" s="31"/>
    </row>
    <row r="13" spans="2:46" s="1" customFormat="1" ht="16.5" customHeight="1">
      <c r="B13" s="31"/>
      <c r="E13" s="238" t="s">
        <v>1932</v>
      </c>
      <c r="F13" s="243"/>
      <c r="G13" s="243"/>
      <c r="H13" s="243"/>
      <c r="L13" s="31"/>
    </row>
    <row r="14" spans="2:46" s="1" customFormat="1">
      <c r="B14" s="31"/>
      <c r="L14" s="31"/>
    </row>
    <row r="15" spans="2:46" s="1" customFormat="1" ht="12" customHeight="1">
      <c r="B15" s="31"/>
      <c r="D15" s="26" t="s">
        <v>17</v>
      </c>
      <c r="F15" s="24" t="s">
        <v>1</v>
      </c>
      <c r="I15" s="26" t="s">
        <v>18</v>
      </c>
      <c r="J15" s="24" t="s">
        <v>1</v>
      </c>
      <c r="L15" s="31"/>
    </row>
    <row r="16" spans="2:46" s="1" customFormat="1" ht="12" customHeight="1">
      <c r="B16" s="31"/>
      <c r="D16" s="26" t="s">
        <v>19</v>
      </c>
      <c r="F16" s="24" t="s">
        <v>20</v>
      </c>
      <c r="I16" s="26" t="s">
        <v>21</v>
      </c>
      <c r="J16" s="54">
        <f>'Rekapitulácia stavby'!AN8</f>
        <v>46064</v>
      </c>
      <c r="L16" s="31"/>
    </row>
    <row r="17" spans="2:12" s="1" customFormat="1" ht="10.75" customHeight="1">
      <c r="B17" s="31"/>
      <c r="L17" s="31"/>
    </row>
    <row r="18" spans="2:12" s="1" customFormat="1" ht="12" customHeight="1">
      <c r="B18" s="31"/>
      <c r="D18" s="26" t="s">
        <v>22</v>
      </c>
      <c r="I18" s="26" t="s">
        <v>23</v>
      </c>
      <c r="J18" s="24" t="s">
        <v>1</v>
      </c>
      <c r="L18" s="31"/>
    </row>
    <row r="19" spans="2:12" s="1" customFormat="1" ht="18" customHeight="1">
      <c r="B19" s="31"/>
      <c r="E19" s="24" t="s">
        <v>24</v>
      </c>
      <c r="I19" s="26" t="s">
        <v>25</v>
      </c>
      <c r="J19" s="24" t="s">
        <v>1</v>
      </c>
      <c r="L19" s="31"/>
    </row>
    <row r="20" spans="2:12" s="1" customFormat="1" ht="7" customHeight="1">
      <c r="B20" s="31"/>
      <c r="L20" s="31"/>
    </row>
    <row r="21" spans="2:12" s="1" customFormat="1" ht="12" customHeight="1">
      <c r="B21" s="31"/>
      <c r="D21" s="26" t="s">
        <v>26</v>
      </c>
      <c r="I21" s="26" t="s">
        <v>23</v>
      </c>
      <c r="J21" s="27" t="str">
        <f>'Rekapitulácia stavby'!AN13</f>
        <v>Vyplň údaj</v>
      </c>
      <c r="L21" s="31"/>
    </row>
    <row r="22" spans="2:12" s="1" customFormat="1" ht="18" customHeight="1">
      <c r="B22" s="31"/>
      <c r="E22" s="246" t="str">
        <f>'Rekapitulácia stavby'!E14</f>
        <v>Vyplň údaj</v>
      </c>
      <c r="F22" s="229"/>
      <c r="G22" s="229"/>
      <c r="H22" s="229"/>
      <c r="I22" s="26" t="s">
        <v>25</v>
      </c>
      <c r="J22" s="27" t="str">
        <f>'Rekapitulácia stavby'!AN14</f>
        <v>Vyplň údaj</v>
      </c>
      <c r="L22" s="31"/>
    </row>
    <row r="23" spans="2:12" s="1" customFormat="1" ht="7" customHeight="1">
      <c r="B23" s="31"/>
      <c r="L23" s="31"/>
    </row>
    <row r="24" spans="2:12" s="1" customFormat="1" ht="12" customHeight="1">
      <c r="B24" s="31"/>
      <c r="D24" s="26" t="s">
        <v>28</v>
      </c>
      <c r="I24" s="26" t="s">
        <v>23</v>
      </c>
      <c r="J24" s="24" t="s">
        <v>1</v>
      </c>
      <c r="L24" s="31"/>
    </row>
    <row r="25" spans="2:12" s="1" customFormat="1" ht="18" customHeight="1">
      <c r="B25" s="31"/>
      <c r="E25" s="24" t="s">
        <v>29</v>
      </c>
      <c r="I25" s="26" t="s">
        <v>25</v>
      </c>
      <c r="J25" s="24" t="s">
        <v>1</v>
      </c>
      <c r="L25" s="31"/>
    </row>
    <row r="26" spans="2:12" s="1" customFormat="1" ht="7" customHeight="1">
      <c r="B26" s="31"/>
      <c r="L26" s="31"/>
    </row>
    <row r="27" spans="2:12" s="1" customFormat="1" ht="12" customHeight="1">
      <c r="B27" s="31"/>
      <c r="D27" s="26" t="s">
        <v>31</v>
      </c>
      <c r="I27" s="26" t="s">
        <v>23</v>
      </c>
      <c r="J27" s="24" t="s">
        <v>1</v>
      </c>
      <c r="L27" s="31"/>
    </row>
    <row r="28" spans="2:12" s="1" customFormat="1" ht="18" customHeight="1">
      <c r="B28" s="31"/>
      <c r="E28" s="24" t="s">
        <v>32</v>
      </c>
      <c r="I28" s="26" t="s">
        <v>25</v>
      </c>
      <c r="J28" s="24" t="s">
        <v>1</v>
      </c>
      <c r="L28" s="31"/>
    </row>
    <row r="29" spans="2:12" s="1" customFormat="1" ht="7" customHeight="1">
      <c r="B29" s="31"/>
      <c r="L29" s="31"/>
    </row>
    <row r="30" spans="2:12" s="1" customFormat="1" ht="12" customHeight="1">
      <c r="B30" s="31"/>
      <c r="D30" s="26" t="s">
        <v>33</v>
      </c>
      <c r="L30" s="31"/>
    </row>
    <row r="31" spans="2:12" s="7" customFormat="1" ht="16.5" customHeight="1">
      <c r="B31" s="96"/>
      <c r="E31" s="233" t="s">
        <v>1</v>
      </c>
      <c r="F31" s="233"/>
      <c r="G31" s="233"/>
      <c r="H31" s="233"/>
      <c r="L31" s="96"/>
    </row>
    <row r="32" spans="2:12" s="1" customFormat="1" ht="7" customHeight="1">
      <c r="B32" s="31"/>
      <c r="L32" s="31"/>
    </row>
    <row r="33" spans="2:12" s="1" customFormat="1" ht="7" customHeight="1">
      <c r="B33" s="31"/>
      <c r="D33" s="55"/>
      <c r="E33" s="55"/>
      <c r="F33" s="55"/>
      <c r="G33" s="55"/>
      <c r="H33" s="55"/>
      <c r="I33" s="55"/>
      <c r="J33" s="55"/>
      <c r="K33" s="55"/>
      <c r="L33" s="31"/>
    </row>
    <row r="34" spans="2:12" s="1" customFormat="1" ht="25.5" customHeight="1">
      <c r="B34" s="31"/>
      <c r="D34" s="97" t="s">
        <v>34</v>
      </c>
      <c r="J34" s="68">
        <f>ROUND(J129, 2)</f>
        <v>0</v>
      </c>
      <c r="L34" s="31"/>
    </row>
    <row r="35" spans="2:12" s="1" customFormat="1" ht="7" customHeight="1">
      <c r="B35" s="31"/>
      <c r="D35" s="55"/>
      <c r="E35" s="55"/>
      <c r="F35" s="55"/>
      <c r="G35" s="55"/>
      <c r="H35" s="55"/>
      <c r="I35" s="55"/>
      <c r="J35" s="55"/>
      <c r="K35" s="55"/>
      <c r="L35" s="31"/>
    </row>
    <row r="36" spans="2:12" s="1" customFormat="1" ht="14.5" customHeight="1">
      <c r="B36" s="31"/>
      <c r="F36" s="34" t="s">
        <v>36</v>
      </c>
      <c r="I36" s="34" t="s">
        <v>35</v>
      </c>
      <c r="J36" s="34" t="s">
        <v>37</v>
      </c>
      <c r="L36" s="31"/>
    </row>
    <row r="37" spans="2:12" s="1" customFormat="1" ht="14.5" customHeight="1">
      <c r="B37" s="31"/>
      <c r="D37" s="57" t="s">
        <v>38</v>
      </c>
      <c r="E37" s="36" t="s">
        <v>39</v>
      </c>
      <c r="F37" s="98">
        <f>ROUND((SUM(BE129:BE214)),  2)</f>
        <v>0</v>
      </c>
      <c r="G37" s="99"/>
      <c r="H37" s="99"/>
      <c r="I37" s="100">
        <v>0.23</v>
      </c>
      <c r="J37" s="98">
        <f>ROUND(((SUM(BE129:BE214))*I37),  2)</f>
        <v>0</v>
      </c>
      <c r="L37" s="31"/>
    </row>
    <row r="38" spans="2:12" s="1" customFormat="1" ht="14.5" customHeight="1">
      <c r="B38" s="31"/>
      <c r="E38" s="36" t="s">
        <v>40</v>
      </c>
      <c r="F38" s="98">
        <f>ROUND((SUM(BF129:BF214)),  2)</f>
        <v>0</v>
      </c>
      <c r="G38" s="99"/>
      <c r="H38" s="99"/>
      <c r="I38" s="100">
        <v>0.23</v>
      </c>
      <c r="J38" s="98">
        <f>ROUND(((SUM(BF129:BF214))*I38),  2)</f>
        <v>0</v>
      </c>
      <c r="L38" s="31"/>
    </row>
    <row r="39" spans="2:12" s="1" customFormat="1" ht="14.5" hidden="1" customHeight="1">
      <c r="B39" s="31"/>
      <c r="E39" s="26" t="s">
        <v>41</v>
      </c>
      <c r="F39" s="88">
        <f>ROUND((SUM(BG129:BG214)),  2)</f>
        <v>0</v>
      </c>
      <c r="I39" s="101">
        <v>0.23</v>
      </c>
      <c r="J39" s="88">
        <f>0</f>
        <v>0</v>
      </c>
      <c r="L39" s="31"/>
    </row>
    <row r="40" spans="2:12" s="1" customFormat="1" ht="14.5" hidden="1" customHeight="1">
      <c r="B40" s="31"/>
      <c r="E40" s="26" t="s">
        <v>42</v>
      </c>
      <c r="F40" s="88">
        <f>ROUND((SUM(BH129:BH214)),  2)</f>
        <v>0</v>
      </c>
      <c r="I40" s="101">
        <v>0.23</v>
      </c>
      <c r="J40" s="88">
        <f>0</f>
        <v>0</v>
      </c>
      <c r="L40" s="31"/>
    </row>
    <row r="41" spans="2:12" s="1" customFormat="1" ht="14.5" hidden="1" customHeight="1">
      <c r="B41" s="31"/>
      <c r="E41" s="36" t="s">
        <v>43</v>
      </c>
      <c r="F41" s="98">
        <f>ROUND((SUM(BI129:BI214)),  2)</f>
        <v>0</v>
      </c>
      <c r="G41" s="99"/>
      <c r="H41" s="99"/>
      <c r="I41" s="100">
        <v>0</v>
      </c>
      <c r="J41" s="98">
        <f>0</f>
        <v>0</v>
      </c>
      <c r="L41" s="31"/>
    </row>
    <row r="42" spans="2:12" s="1" customFormat="1" ht="7" customHeight="1">
      <c r="B42" s="31"/>
      <c r="L42" s="31"/>
    </row>
    <row r="43" spans="2:12" s="1" customFormat="1" ht="25.5" customHeight="1">
      <c r="B43" s="31"/>
      <c r="C43" s="102"/>
      <c r="D43" s="103" t="s">
        <v>44</v>
      </c>
      <c r="E43" s="59"/>
      <c r="F43" s="59"/>
      <c r="G43" s="104" t="s">
        <v>45</v>
      </c>
      <c r="H43" s="105" t="s">
        <v>46</v>
      </c>
      <c r="I43" s="59"/>
      <c r="J43" s="106">
        <f>SUM(J34:J41)</f>
        <v>0</v>
      </c>
      <c r="K43" s="107"/>
      <c r="L43" s="31"/>
    </row>
    <row r="44" spans="2:12" s="1" customFormat="1" ht="14.5" customHeight="1">
      <c r="B44" s="31"/>
      <c r="L44" s="31"/>
    </row>
    <row r="45" spans="2:12" ht="14.5" customHeight="1">
      <c r="B45" s="19"/>
      <c r="L45" s="19"/>
    </row>
    <row r="46" spans="2:12" ht="14.5" customHeight="1">
      <c r="B46" s="19"/>
      <c r="L46" s="19"/>
    </row>
    <row r="47" spans="2:12" ht="14.5" customHeight="1">
      <c r="B47" s="19"/>
      <c r="L47" s="19"/>
    </row>
    <row r="48" spans="2:12" ht="14.5" customHeight="1">
      <c r="B48" s="19"/>
      <c r="L48" s="19"/>
    </row>
    <row r="49" spans="2:12" ht="14.5" customHeight="1">
      <c r="B49" s="19"/>
      <c r="L49" s="19"/>
    </row>
    <row r="50" spans="2:12" s="1" customFormat="1" ht="14.5" customHeight="1">
      <c r="B50" s="31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3">
      <c r="B61" s="31"/>
      <c r="D61" s="45" t="s">
        <v>49</v>
      </c>
      <c r="E61" s="33"/>
      <c r="F61" s="108" t="s">
        <v>50</v>
      </c>
      <c r="G61" s="45" t="s">
        <v>49</v>
      </c>
      <c r="H61" s="33"/>
      <c r="I61" s="33"/>
      <c r="J61" s="109" t="s">
        <v>50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3">
      <c r="B65" s="31"/>
      <c r="D65" s="43" t="s">
        <v>51</v>
      </c>
      <c r="E65" s="44"/>
      <c r="F65" s="44"/>
      <c r="G65" s="43" t="s">
        <v>52</v>
      </c>
      <c r="H65" s="44"/>
      <c r="I65" s="44"/>
      <c r="J65" s="44"/>
      <c r="K65" s="44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3">
      <c r="B76" s="31"/>
      <c r="D76" s="45" t="s">
        <v>49</v>
      </c>
      <c r="E76" s="33"/>
      <c r="F76" s="108" t="s">
        <v>50</v>
      </c>
      <c r="G76" s="45" t="s">
        <v>49</v>
      </c>
      <c r="H76" s="33"/>
      <c r="I76" s="33"/>
      <c r="J76" s="109" t="s">
        <v>50</v>
      </c>
      <c r="K76" s="33"/>
      <c r="L76" s="31"/>
    </row>
    <row r="77" spans="2:12" s="1" customFormat="1" ht="14.5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12" s="1" customFormat="1" ht="7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12" s="1" customFormat="1" ht="25" customHeight="1">
      <c r="B82" s="31"/>
      <c r="C82" s="20" t="s">
        <v>119</v>
      </c>
      <c r="L82" s="31"/>
    </row>
    <row r="83" spans="2:12" s="1" customFormat="1" ht="7" customHeight="1">
      <c r="B83" s="31"/>
      <c r="L83" s="31"/>
    </row>
    <row r="84" spans="2:12" s="1" customFormat="1" ht="12" customHeight="1">
      <c r="B84" s="31"/>
      <c r="C84" s="26" t="s">
        <v>15</v>
      </c>
      <c r="L84" s="31"/>
    </row>
    <row r="85" spans="2:12" s="1" customFormat="1" ht="16.5" customHeight="1">
      <c r="B85" s="31"/>
      <c r="E85" s="244" t="str">
        <f>E7</f>
        <v>Prestavba RD a HB na multifunkčný objekt s ubytovacou jednotkou</v>
      </c>
      <c r="F85" s="245"/>
      <c r="G85" s="245"/>
      <c r="H85" s="245"/>
      <c r="L85" s="31"/>
    </row>
    <row r="86" spans="2:12" ht="12" customHeight="1">
      <c r="B86" s="19"/>
      <c r="C86" s="26" t="s">
        <v>115</v>
      </c>
      <c r="L86" s="19"/>
    </row>
    <row r="87" spans="2:12" ht="16.5" customHeight="1">
      <c r="B87" s="19"/>
      <c r="E87" s="244" t="s">
        <v>116</v>
      </c>
      <c r="F87" s="204"/>
      <c r="G87" s="204"/>
      <c r="H87" s="204"/>
      <c r="L87" s="19"/>
    </row>
    <row r="88" spans="2:12" ht="12" customHeight="1">
      <c r="B88" s="19"/>
      <c r="C88" s="26" t="s">
        <v>117</v>
      </c>
      <c r="L88" s="19"/>
    </row>
    <row r="89" spans="2:12" s="1" customFormat="1" ht="16.5" customHeight="1">
      <c r="B89" s="31"/>
      <c r="E89" s="200" t="s">
        <v>1866</v>
      </c>
      <c r="F89" s="243"/>
      <c r="G89" s="243"/>
      <c r="H89" s="243"/>
      <c r="L89" s="31"/>
    </row>
    <row r="90" spans="2:12" s="1" customFormat="1" ht="12" customHeight="1">
      <c r="B90" s="31"/>
      <c r="C90" s="26" t="s">
        <v>1867</v>
      </c>
      <c r="L90" s="31"/>
    </row>
    <row r="91" spans="2:12" s="1" customFormat="1" ht="16.5" customHeight="1">
      <c r="B91" s="31"/>
      <c r="E91" s="238" t="str">
        <f>E13</f>
        <v>02 - Svetelná a zásuvková elektroinštalácia</v>
      </c>
      <c r="F91" s="243"/>
      <c r="G91" s="243"/>
      <c r="H91" s="243"/>
      <c r="L91" s="31"/>
    </row>
    <row r="92" spans="2:12" s="1" customFormat="1" ht="7" customHeight="1">
      <c r="B92" s="31"/>
      <c r="L92" s="31"/>
    </row>
    <row r="93" spans="2:12" s="1" customFormat="1" ht="12" customHeight="1">
      <c r="B93" s="31"/>
      <c r="C93" s="26" t="s">
        <v>19</v>
      </c>
      <c r="F93" s="24" t="str">
        <f>F16</f>
        <v>Matúškovo</v>
      </c>
      <c r="I93" s="26" t="s">
        <v>21</v>
      </c>
      <c r="J93" s="54">
        <f>IF(J16="","",J16)</f>
        <v>46064</v>
      </c>
      <c r="L93" s="31"/>
    </row>
    <row r="94" spans="2:12" s="1" customFormat="1" ht="7" customHeight="1">
      <c r="B94" s="31"/>
      <c r="L94" s="31"/>
    </row>
    <row r="95" spans="2:12" s="1" customFormat="1" ht="15.25" customHeight="1">
      <c r="B95" s="31"/>
      <c r="C95" s="26" t="s">
        <v>22</v>
      </c>
      <c r="F95" s="24" t="str">
        <f>E19</f>
        <v>KO Box Club Galanta, Stavbárska 1044/1, Galanta</v>
      </c>
      <c r="I95" s="26" t="s">
        <v>28</v>
      </c>
      <c r="J95" s="29" t="str">
        <f>E25</f>
        <v>HR-PROJECT s.r.o.</v>
      </c>
      <c r="L95" s="31"/>
    </row>
    <row r="96" spans="2:12" s="1" customFormat="1" ht="15.25" customHeight="1">
      <c r="B96" s="31"/>
      <c r="C96" s="26" t="s">
        <v>26</v>
      </c>
      <c r="F96" s="24" t="str">
        <f>IF(E22="","",E22)</f>
        <v>Vyplň údaj</v>
      </c>
      <c r="I96" s="26" t="s">
        <v>31</v>
      </c>
      <c r="J96" s="29" t="str">
        <f>E28</f>
        <v>Vladimír Pilnik</v>
      </c>
      <c r="L96" s="31"/>
    </row>
    <row r="97" spans="2:47" s="1" customFormat="1" ht="10.25" customHeight="1">
      <c r="B97" s="31"/>
      <c r="L97" s="31"/>
    </row>
    <row r="98" spans="2:47" s="1" customFormat="1" ht="29.25" customHeight="1">
      <c r="B98" s="31"/>
      <c r="C98" s="110" t="s">
        <v>120</v>
      </c>
      <c r="D98" s="102"/>
      <c r="E98" s="102"/>
      <c r="F98" s="102"/>
      <c r="G98" s="102"/>
      <c r="H98" s="102"/>
      <c r="I98" s="102"/>
      <c r="J98" s="111" t="s">
        <v>121</v>
      </c>
      <c r="K98" s="102"/>
      <c r="L98" s="31"/>
    </row>
    <row r="99" spans="2:47" s="1" customFormat="1" ht="10.25" customHeight="1">
      <c r="B99" s="31"/>
      <c r="L99" s="31"/>
    </row>
    <row r="100" spans="2:47" s="1" customFormat="1" ht="22.75" customHeight="1">
      <c r="B100" s="31"/>
      <c r="C100" s="112" t="s">
        <v>122</v>
      </c>
      <c r="J100" s="68">
        <f>J129</f>
        <v>0</v>
      </c>
      <c r="L100" s="31"/>
      <c r="AU100" s="16" t="s">
        <v>123</v>
      </c>
    </row>
    <row r="101" spans="2:47" s="8" customFormat="1" ht="25" customHeight="1">
      <c r="B101" s="113"/>
      <c r="D101" s="114" t="s">
        <v>1933</v>
      </c>
      <c r="E101" s="115"/>
      <c r="F101" s="115"/>
      <c r="G101" s="115"/>
      <c r="H101" s="115"/>
      <c r="I101" s="115"/>
      <c r="J101" s="116">
        <f>J130</f>
        <v>0</v>
      </c>
      <c r="L101" s="113"/>
    </row>
    <row r="102" spans="2:47" s="9" customFormat="1" ht="20" customHeight="1">
      <c r="B102" s="117"/>
      <c r="D102" s="118" t="s">
        <v>1934</v>
      </c>
      <c r="E102" s="119"/>
      <c r="F102" s="119"/>
      <c r="G102" s="119"/>
      <c r="H102" s="119"/>
      <c r="I102" s="119"/>
      <c r="J102" s="120">
        <f>J131</f>
        <v>0</v>
      </c>
      <c r="L102" s="117"/>
    </row>
    <row r="103" spans="2:47" s="8" customFormat="1" ht="25" customHeight="1">
      <c r="B103" s="113"/>
      <c r="D103" s="114" t="s">
        <v>1869</v>
      </c>
      <c r="E103" s="115"/>
      <c r="F103" s="115"/>
      <c r="G103" s="115"/>
      <c r="H103" s="115"/>
      <c r="I103" s="115"/>
      <c r="J103" s="116">
        <f>J141</f>
        <v>0</v>
      </c>
      <c r="L103" s="113"/>
    </row>
    <row r="104" spans="2:47" s="9" customFormat="1" ht="20" customHeight="1">
      <c r="B104" s="117"/>
      <c r="D104" s="118" t="s">
        <v>1870</v>
      </c>
      <c r="E104" s="119"/>
      <c r="F104" s="119"/>
      <c r="G104" s="119"/>
      <c r="H104" s="119"/>
      <c r="I104" s="119"/>
      <c r="J104" s="120">
        <f>J142</f>
        <v>0</v>
      </c>
      <c r="L104" s="117"/>
    </row>
    <row r="105" spans="2:47" s="8" customFormat="1" ht="25" customHeight="1">
      <c r="B105" s="113"/>
      <c r="D105" s="114" t="s">
        <v>1872</v>
      </c>
      <c r="E105" s="115"/>
      <c r="F105" s="115"/>
      <c r="G105" s="115"/>
      <c r="H105" s="115"/>
      <c r="I105" s="115"/>
      <c r="J105" s="116">
        <f>J210</f>
        <v>0</v>
      </c>
      <c r="L105" s="113"/>
    </row>
    <row r="106" spans="2:47" s="1" customFormat="1" ht="21.75" customHeight="1">
      <c r="B106" s="31"/>
      <c r="L106" s="31"/>
    </row>
    <row r="107" spans="2:47" s="1" customFormat="1" ht="7" customHeight="1">
      <c r="B107" s="46"/>
      <c r="C107" s="47"/>
      <c r="D107" s="47"/>
      <c r="E107" s="47"/>
      <c r="F107" s="47"/>
      <c r="G107" s="47"/>
      <c r="H107" s="47"/>
      <c r="I107" s="47"/>
      <c r="J107" s="47"/>
      <c r="K107" s="47"/>
      <c r="L107" s="31"/>
    </row>
    <row r="111" spans="2:47" s="1" customFormat="1" ht="7" customHeight="1">
      <c r="B111" s="48"/>
      <c r="C111" s="49"/>
      <c r="D111" s="49"/>
      <c r="E111" s="49"/>
      <c r="F111" s="49"/>
      <c r="G111" s="49"/>
      <c r="H111" s="49"/>
      <c r="I111" s="49"/>
      <c r="J111" s="49"/>
      <c r="K111" s="49"/>
      <c r="L111" s="31"/>
    </row>
    <row r="112" spans="2:47" s="1" customFormat="1" ht="25" customHeight="1">
      <c r="B112" s="31"/>
      <c r="C112" s="20" t="s">
        <v>129</v>
      </c>
      <c r="L112" s="31"/>
    </row>
    <row r="113" spans="2:20" s="1" customFormat="1" ht="7" customHeight="1">
      <c r="B113" s="31"/>
      <c r="L113" s="31"/>
    </row>
    <row r="114" spans="2:20" s="1" customFormat="1" ht="12" customHeight="1">
      <c r="B114" s="31"/>
      <c r="C114" s="26" t="s">
        <v>15</v>
      </c>
      <c r="L114" s="31"/>
    </row>
    <row r="115" spans="2:20" s="1" customFormat="1" ht="16.5" customHeight="1">
      <c r="B115" s="31"/>
      <c r="E115" s="244" t="str">
        <f>E7</f>
        <v>Prestavba RD a HB na multifunkčný objekt s ubytovacou jednotkou</v>
      </c>
      <c r="F115" s="245"/>
      <c r="G115" s="245"/>
      <c r="H115" s="245"/>
      <c r="L115" s="31"/>
    </row>
    <row r="116" spans="2:20" ht="12" customHeight="1">
      <c r="B116" s="19"/>
      <c r="C116" s="26" t="s">
        <v>115</v>
      </c>
      <c r="L116" s="19"/>
    </row>
    <row r="117" spans="2:20" ht="16.5" customHeight="1">
      <c r="B117" s="19"/>
      <c r="E117" s="244" t="s">
        <v>116</v>
      </c>
      <c r="F117" s="204"/>
      <c r="G117" s="204"/>
      <c r="H117" s="204"/>
      <c r="L117" s="19"/>
    </row>
    <row r="118" spans="2:20" ht="12" customHeight="1">
      <c r="B118" s="19"/>
      <c r="C118" s="26" t="s">
        <v>117</v>
      </c>
      <c r="L118" s="19"/>
    </row>
    <row r="119" spans="2:20" s="1" customFormat="1" ht="16.5" customHeight="1">
      <c r="B119" s="31"/>
      <c r="E119" s="200" t="s">
        <v>1866</v>
      </c>
      <c r="F119" s="243"/>
      <c r="G119" s="243"/>
      <c r="H119" s="243"/>
      <c r="L119" s="31"/>
    </row>
    <row r="120" spans="2:20" s="1" customFormat="1" ht="12" customHeight="1">
      <c r="B120" s="31"/>
      <c r="C120" s="26" t="s">
        <v>1867</v>
      </c>
      <c r="L120" s="31"/>
    </row>
    <row r="121" spans="2:20" s="1" customFormat="1" ht="16.5" customHeight="1">
      <c r="B121" s="31"/>
      <c r="E121" s="238" t="str">
        <f>E13</f>
        <v>02 - Svetelná a zásuvková elektroinštalácia</v>
      </c>
      <c r="F121" s="243"/>
      <c r="G121" s="243"/>
      <c r="H121" s="243"/>
      <c r="L121" s="31"/>
    </row>
    <row r="122" spans="2:20" s="1" customFormat="1" ht="7" customHeight="1">
      <c r="B122" s="31"/>
      <c r="L122" s="31"/>
    </row>
    <row r="123" spans="2:20" s="1" customFormat="1" ht="12" customHeight="1">
      <c r="B123" s="31"/>
      <c r="C123" s="26" t="s">
        <v>19</v>
      </c>
      <c r="F123" s="24" t="str">
        <f>F16</f>
        <v>Matúškovo</v>
      </c>
      <c r="I123" s="26" t="s">
        <v>21</v>
      </c>
      <c r="J123" s="54">
        <f>IF(J16="","",J16)</f>
        <v>46064</v>
      </c>
      <c r="L123" s="31"/>
    </row>
    <row r="124" spans="2:20" s="1" customFormat="1" ht="7" customHeight="1">
      <c r="B124" s="31"/>
      <c r="L124" s="31"/>
    </row>
    <row r="125" spans="2:20" s="1" customFormat="1" ht="15.25" customHeight="1">
      <c r="B125" s="31"/>
      <c r="C125" s="26" t="s">
        <v>22</v>
      </c>
      <c r="F125" s="24" t="str">
        <f>E19</f>
        <v>KO Box Club Galanta, Stavbárska 1044/1, Galanta</v>
      </c>
      <c r="I125" s="26" t="s">
        <v>28</v>
      </c>
      <c r="J125" s="29" t="str">
        <f>E25</f>
        <v>HR-PROJECT s.r.o.</v>
      </c>
      <c r="L125" s="31"/>
    </row>
    <row r="126" spans="2:20" s="1" customFormat="1" ht="15.25" customHeight="1">
      <c r="B126" s="31"/>
      <c r="C126" s="26" t="s">
        <v>26</v>
      </c>
      <c r="F126" s="24" t="str">
        <f>IF(E22="","",E22)</f>
        <v>Vyplň údaj</v>
      </c>
      <c r="I126" s="26" t="s">
        <v>31</v>
      </c>
      <c r="J126" s="29" t="str">
        <f>E28</f>
        <v>Vladimír Pilnik</v>
      </c>
      <c r="L126" s="31"/>
    </row>
    <row r="127" spans="2:20" s="1" customFormat="1" ht="10.25" customHeight="1">
      <c r="B127" s="31"/>
      <c r="L127" s="31"/>
    </row>
    <row r="128" spans="2:20" s="10" customFormat="1" ht="29.25" customHeight="1">
      <c r="B128" s="121"/>
      <c r="C128" s="122" t="s">
        <v>130</v>
      </c>
      <c r="D128" s="123" t="s">
        <v>59</v>
      </c>
      <c r="E128" s="123" t="s">
        <v>55</v>
      </c>
      <c r="F128" s="123" t="s">
        <v>56</v>
      </c>
      <c r="G128" s="123" t="s">
        <v>131</v>
      </c>
      <c r="H128" s="123" t="s">
        <v>132</v>
      </c>
      <c r="I128" s="123" t="s">
        <v>133</v>
      </c>
      <c r="J128" s="124" t="s">
        <v>121</v>
      </c>
      <c r="K128" s="125" t="s">
        <v>134</v>
      </c>
      <c r="L128" s="121"/>
      <c r="M128" s="61" t="s">
        <v>1</v>
      </c>
      <c r="N128" s="62" t="s">
        <v>38</v>
      </c>
      <c r="O128" s="62" t="s">
        <v>135</v>
      </c>
      <c r="P128" s="62" t="s">
        <v>136</v>
      </c>
      <c r="Q128" s="62" t="s">
        <v>137</v>
      </c>
      <c r="R128" s="62" t="s">
        <v>138</v>
      </c>
      <c r="S128" s="62" t="s">
        <v>139</v>
      </c>
      <c r="T128" s="63" t="s">
        <v>140</v>
      </c>
    </row>
    <row r="129" spans="2:65" s="1" customFormat="1" ht="22.75" customHeight="1">
      <c r="B129" s="31"/>
      <c r="C129" s="66" t="s">
        <v>122</v>
      </c>
      <c r="J129" s="126">
        <f>BK129</f>
        <v>0</v>
      </c>
      <c r="L129" s="31"/>
      <c r="M129" s="64"/>
      <c r="N129" s="55"/>
      <c r="O129" s="55"/>
      <c r="P129" s="127">
        <f>P130+P141+P210</f>
        <v>0</v>
      </c>
      <c r="Q129" s="55"/>
      <c r="R129" s="127">
        <f>R130+R141+R210</f>
        <v>0</v>
      </c>
      <c r="S129" s="55"/>
      <c r="T129" s="128">
        <f>T130+T141+T210</f>
        <v>1.6870000000000001</v>
      </c>
      <c r="AT129" s="16" t="s">
        <v>73</v>
      </c>
      <c r="AU129" s="16" t="s">
        <v>123</v>
      </c>
      <c r="BK129" s="129">
        <f>BK130+BK141+BK210</f>
        <v>0</v>
      </c>
    </row>
    <row r="130" spans="2:65" s="11" customFormat="1" ht="26" customHeight="1">
      <c r="B130" s="130"/>
      <c r="D130" s="131" t="s">
        <v>73</v>
      </c>
      <c r="E130" s="132" t="s">
        <v>141</v>
      </c>
      <c r="F130" s="132" t="s">
        <v>1935</v>
      </c>
      <c r="I130" s="133"/>
      <c r="J130" s="134">
        <f>BK130</f>
        <v>0</v>
      </c>
      <c r="L130" s="130"/>
      <c r="M130" s="135"/>
      <c r="P130" s="136">
        <f>P131</f>
        <v>0</v>
      </c>
      <c r="R130" s="136">
        <f>R131</f>
        <v>0</v>
      </c>
      <c r="T130" s="137">
        <f>T131</f>
        <v>1.6870000000000001</v>
      </c>
      <c r="AR130" s="131" t="s">
        <v>81</v>
      </c>
      <c r="AT130" s="138" t="s">
        <v>73</v>
      </c>
      <c r="AU130" s="138" t="s">
        <v>74</v>
      </c>
      <c r="AY130" s="131" t="s">
        <v>143</v>
      </c>
      <c r="BK130" s="139">
        <f>BK131</f>
        <v>0</v>
      </c>
    </row>
    <row r="131" spans="2:65" s="11" customFormat="1" ht="22.75" customHeight="1">
      <c r="B131" s="130"/>
      <c r="D131" s="131" t="s">
        <v>73</v>
      </c>
      <c r="E131" s="140" t="s">
        <v>157</v>
      </c>
      <c r="F131" s="140" t="s">
        <v>1936</v>
      </c>
      <c r="I131" s="133"/>
      <c r="J131" s="141">
        <f>BK131</f>
        <v>0</v>
      </c>
      <c r="L131" s="130"/>
      <c r="M131" s="135"/>
      <c r="P131" s="136">
        <f>SUM(P132:P140)</f>
        <v>0</v>
      </c>
      <c r="R131" s="136">
        <f>SUM(R132:R140)</f>
        <v>0</v>
      </c>
      <c r="T131" s="137">
        <f>SUM(T132:T140)</f>
        <v>1.6870000000000001</v>
      </c>
      <c r="AR131" s="131" t="s">
        <v>81</v>
      </c>
      <c r="AT131" s="138" t="s">
        <v>73</v>
      </c>
      <c r="AU131" s="138" t="s">
        <v>81</v>
      </c>
      <c r="AY131" s="131" t="s">
        <v>143</v>
      </c>
      <c r="BK131" s="139">
        <f>SUM(BK132:BK140)</f>
        <v>0</v>
      </c>
    </row>
    <row r="132" spans="2:65" s="1" customFormat="1" ht="24.25" customHeight="1">
      <c r="B132" s="31"/>
      <c r="C132" s="142" t="s">
        <v>81</v>
      </c>
      <c r="D132" s="142" t="s">
        <v>145</v>
      </c>
      <c r="E132" s="143" t="s">
        <v>1937</v>
      </c>
      <c r="F132" s="144" t="s">
        <v>1938</v>
      </c>
      <c r="G132" s="145" t="s">
        <v>196</v>
      </c>
      <c r="H132" s="146">
        <v>57</v>
      </c>
      <c r="I132" s="147"/>
      <c r="J132" s="148">
        <f t="shared" ref="J132:J137" si="0">ROUND(I132*H132,2)</f>
        <v>0</v>
      </c>
      <c r="K132" s="149"/>
      <c r="L132" s="31"/>
      <c r="M132" s="150" t="s">
        <v>1</v>
      </c>
      <c r="N132" s="151" t="s">
        <v>40</v>
      </c>
      <c r="P132" s="152">
        <f t="shared" ref="P132:P137" si="1">O132*H132</f>
        <v>0</v>
      </c>
      <c r="Q132" s="152">
        <v>0</v>
      </c>
      <c r="R132" s="152">
        <f t="shared" ref="R132:R137" si="2">Q132*H132</f>
        <v>0</v>
      </c>
      <c r="S132" s="152">
        <v>1.9E-2</v>
      </c>
      <c r="T132" s="153">
        <f t="shared" ref="T132:T137" si="3">S132*H132</f>
        <v>1.083</v>
      </c>
      <c r="AR132" s="154" t="s">
        <v>149</v>
      </c>
      <c r="AT132" s="154" t="s">
        <v>145</v>
      </c>
      <c r="AU132" s="154" t="s">
        <v>87</v>
      </c>
      <c r="AY132" s="16" t="s">
        <v>143</v>
      </c>
      <c r="BE132" s="155">
        <f t="shared" ref="BE132:BE137" si="4">IF(N132="základná",J132,0)</f>
        <v>0</v>
      </c>
      <c r="BF132" s="155">
        <f t="shared" ref="BF132:BF137" si="5">IF(N132="znížená",J132,0)</f>
        <v>0</v>
      </c>
      <c r="BG132" s="155">
        <f t="shared" ref="BG132:BG137" si="6">IF(N132="zákl. prenesená",J132,0)</f>
        <v>0</v>
      </c>
      <c r="BH132" s="155">
        <f t="shared" ref="BH132:BH137" si="7">IF(N132="zníž. prenesená",J132,0)</f>
        <v>0</v>
      </c>
      <c r="BI132" s="155">
        <f t="shared" ref="BI132:BI137" si="8">IF(N132="nulová",J132,0)</f>
        <v>0</v>
      </c>
      <c r="BJ132" s="16" t="s">
        <v>87</v>
      </c>
      <c r="BK132" s="155">
        <f t="shared" ref="BK132:BK137" si="9">ROUND(I132*H132,2)</f>
        <v>0</v>
      </c>
      <c r="BL132" s="16" t="s">
        <v>149</v>
      </c>
      <c r="BM132" s="154" t="s">
        <v>87</v>
      </c>
    </row>
    <row r="133" spans="2:65" s="1" customFormat="1" ht="24.25" customHeight="1">
      <c r="B133" s="31"/>
      <c r="C133" s="142" t="s">
        <v>87</v>
      </c>
      <c r="D133" s="142" t="s">
        <v>145</v>
      </c>
      <c r="E133" s="143" t="s">
        <v>1939</v>
      </c>
      <c r="F133" s="144" t="s">
        <v>1940</v>
      </c>
      <c r="G133" s="145" t="s">
        <v>196</v>
      </c>
      <c r="H133" s="146">
        <v>1</v>
      </c>
      <c r="I133" s="147"/>
      <c r="J133" s="148">
        <f t="shared" si="0"/>
        <v>0</v>
      </c>
      <c r="K133" s="149"/>
      <c r="L133" s="31"/>
      <c r="M133" s="150" t="s">
        <v>1</v>
      </c>
      <c r="N133" s="151" t="s">
        <v>40</v>
      </c>
      <c r="P133" s="152">
        <f t="shared" si="1"/>
        <v>0</v>
      </c>
      <c r="Q133" s="152">
        <v>0</v>
      </c>
      <c r="R133" s="152">
        <f t="shared" si="2"/>
        <v>0</v>
      </c>
      <c r="S133" s="152">
        <v>0.154</v>
      </c>
      <c r="T133" s="153">
        <f t="shared" si="3"/>
        <v>0.154</v>
      </c>
      <c r="AR133" s="154" t="s">
        <v>149</v>
      </c>
      <c r="AT133" s="154" t="s">
        <v>145</v>
      </c>
      <c r="AU133" s="154" t="s">
        <v>87</v>
      </c>
      <c r="AY133" s="16" t="s">
        <v>143</v>
      </c>
      <c r="BE133" s="155">
        <f t="shared" si="4"/>
        <v>0</v>
      </c>
      <c r="BF133" s="155">
        <f t="shared" si="5"/>
        <v>0</v>
      </c>
      <c r="BG133" s="155">
        <f t="shared" si="6"/>
        <v>0</v>
      </c>
      <c r="BH133" s="155">
        <f t="shared" si="7"/>
        <v>0</v>
      </c>
      <c r="BI133" s="155">
        <f t="shared" si="8"/>
        <v>0</v>
      </c>
      <c r="BJ133" s="16" t="s">
        <v>87</v>
      </c>
      <c r="BK133" s="155">
        <f t="shared" si="9"/>
        <v>0</v>
      </c>
      <c r="BL133" s="16" t="s">
        <v>149</v>
      </c>
      <c r="BM133" s="154" t="s">
        <v>149</v>
      </c>
    </row>
    <row r="134" spans="2:65" s="1" customFormat="1" ht="37.75" customHeight="1">
      <c r="B134" s="31"/>
      <c r="C134" s="142" t="s">
        <v>102</v>
      </c>
      <c r="D134" s="142" t="s">
        <v>145</v>
      </c>
      <c r="E134" s="143" t="s">
        <v>1941</v>
      </c>
      <c r="F134" s="144" t="s">
        <v>1942</v>
      </c>
      <c r="G134" s="145" t="s">
        <v>558</v>
      </c>
      <c r="H134" s="146">
        <v>167</v>
      </c>
      <c r="I134" s="147"/>
      <c r="J134" s="148">
        <f t="shared" si="0"/>
        <v>0</v>
      </c>
      <c r="K134" s="149"/>
      <c r="L134" s="31"/>
      <c r="M134" s="150" t="s">
        <v>1</v>
      </c>
      <c r="N134" s="151" t="s">
        <v>40</v>
      </c>
      <c r="P134" s="152">
        <f t="shared" si="1"/>
        <v>0</v>
      </c>
      <c r="Q134" s="152">
        <v>0</v>
      </c>
      <c r="R134" s="152">
        <f t="shared" si="2"/>
        <v>0</v>
      </c>
      <c r="S134" s="152">
        <v>2E-3</v>
      </c>
      <c r="T134" s="153">
        <f t="shared" si="3"/>
        <v>0.33400000000000002</v>
      </c>
      <c r="AR134" s="154" t="s">
        <v>149</v>
      </c>
      <c r="AT134" s="154" t="s">
        <v>145</v>
      </c>
      <c r="AU134" s="154" t="s">
        <v>87</v>
      </c>
      <c r="AY134" s="16" t="s">
        <v>143</v>
      </c>
      <c r="BE134" s="155">
        <f t="shared" si="4"/>
        <v>0</v>
      </c>
      <c r="BF134" s="155">
        <f t="shared" si="5"/>
        <v>0</v>
      </c>
      <c r="BG134" s="155">
        <f t="shared" si="6"/>
        <v>0</v>
      </c>
      <c r="BH134" s="155">
        <f t="shared" si="7"/>
        <v>0</v>
      </c>
      <c r="BI134" s="155">
        <f t="shared" si="8"/>
        <v>0</v>
      </c>
      <c r="BJ134" s="16" t="s">
        <v>87</v>
      </c>
      <c r="BK134" s="155">
        <f t="shared" si="9"/>
        <v>0</v>
      </c>
      <c r="BL134" s="16" t="s">
        <v>149</v>
      </c>
      <c r="BM134" s="154" t="s">
        <v>171</v>
      </c>
    </row>
    <row r="135" spans="2:65" s="1" customFormat="1" ht="37.75" customHeight="1">
      <c r="B135" s="31"/>
      <c r="C135" s="142" t="s">
        <v>149</v>
      </c>
      <c r="D135" s="142" t="s">
        <v>145</v>
      </c>
      <c r="E135" s="143" t="s">
        <v>1943</v>
      </c>
      <c r="F135" s="144" t="s">
        <v>1944</v>
      </c>
      <c r="G135" s="145" t="s">
        <v>558</v>
      </c>
      <c r="H135" s="146">
        <v>29</v>
      </c>
      <c r="I135" s="147"/>
      <c r="J135" s="148">
        <f t="shared" si="0"/>
        <v>0</v>
      </c>
      <c r="K135" s="149"/>
      <c r="L135" s="31"/>
      <c r="M135" s="150" t="s">
        <v>1</v>
      </c>
      <c r="N135" s="151" t="s">
        <v>40</v>
      </c>
      <c r="P135" s="152">
        <f t="shared" si="1"/>
        <v>0</v>
      </c>
      <c r="Q135" s="152">
        <v>0</v>
      </c>
      <c r="R135" s="152">
        <f t="shared" si="2"/>
        <v>0</v>
      </c>
      <c r="S135" s="152">
        <v>4.0000000000000001E-3</v>
      </c>
      <c r="T135" s="153">
        <f t="shared" si="3"/>
        <v>0.11600000000000001</v>
      </c>
      <c r="AR135" s="154" t="s">
        <v>149</v>
      </c>
      <c r="AT135" s="154" t="s">
        <v>145</v>
      </c>
      <c r="AU135" s="154" t="s">
        <v>87</v>
      </c>
      <c r="AY135" s="16" t="s">
        <v>143</v>
      </c>
      <c r="BE135" s="155">
        <f t="shared" si="4"/>
        <v>0</v>
      </c>
      <c r="BF135" s="155">
        <f t="shared" si="5"/>
        <v>0</v>
      </c>
      <c r="BG135" s="155">
        <f t="shared" si="6"/>
        <v>0</v>
      </c>
      <c r="BH135" s="155">
        <f t="shared" si="7"/>
        <v>0</v>
      </c>
      <c r="BI135" s="155">
        <f t="shared" si="8"/>
        <v>0</v>
      </c>
      <c r="BJ135" s="16" t="s">
        <v>87</v>
      </c>
      <c r="BK135" s="155">
        <f t="shared" si="9"/>
        <v>0</v>
      </c>
      <c r="BL135" s="16" t="s">
        <v>149</v>
      </c>
      <c r="BM135" s="154" t="s">
        <v>181</v>
      </c>
    </row>
    <row r="136" spans="2:65" s="1" customFormat="1" ht="21.75" customHeight="1">
      <c r="B136" s="31"/>
      <c r="C136" s="142" t="s">
        <v>163</v>
      </c>
      <c r="D136" s="142" t="s">
        <v>145</v>
      </c>
      <c r="E136" s="143" t="s">
        <v>172</v>
      </c>
      <c r="F136" s="144" t="s">
        <v>173</v>
      </c>
      <c r="G136" s="145" t="s">
        <v>174</v>
      </c>
      <c r="H136" s="146">
        <v>1.6870000000000001</v>
      </c>
      <c r="I136" s="147"/>
      <c r="J136" s="148">
        <f t="shared" si="0"/>
        <v>0</v>
      </c>
      <c r="K136" s="149"/>
      <c r="L136" s="31"/>
      <c r="M136" s="150" t="s">
        <v>1</v>
      </c>
      <c r="N136" s="151" t="s">
        <v>40</v>
      </c>
      <c r="P136" s="152">
        <f t="shared" si="1"/>
        <v>0</v>
      </c>
      <c r="Q136" s="152">
        <v>0</v>
      </c>
      <c r="R136" s="152">
        <f t="shared" si="2"/>
        <v>0</v>
      </c>
      <c r="S136" s="152">
        <v>0</v>
      </c>
      <c r="T136" s="153">
        <f t="shared" si="3"/>
        <v>0</v>
      </c>
      <c r="AR136" s="154" t="s">
        <v>149</v>
      </c>
      <c r="AT136" s="154" t="s">
        <v>145</v>
      </c>
      <c r="AU136" s="154" t="s">
        <v>87</v>
      </c>
      <c r="AY136" s="16" t="s">
        <v>143</v>
      </c>
      <c r="BE136" s="155">
        <f t="shared" si="4"/>
        <v>0</v>
      </c>
      <c r="BF136" s="155">
        <f t="shared" si="5"/>
        <v>0</v>
      </c>
      <c r="BG136" s="155">
        <f t="shared" si="6"/>
        <v>0</v>
      </c>
      <c r="BH136" s="155">
        <f t="shared" si="7"/>
        <v>0</v>
      </c>
      <c r="BI136" s="155">
        <f t="shared" si="8"/>
        <v>0</v>
      </c>
      <c r="BJ136" s="16" t="s">
        <v>87</v>
      </c>
      <c r="BK136" s="155">
        <f t="shared" si="9"/>
        <v>0</v>
      </c>
      <c r="BL136" s="16" t="s">
        <v>149</v>
      </c>
      <c r="BM136" s="154" t="s">
        <v>1945</v>
      </c>
    </row>
    <row r="137" spans="2:65" s="1" customFormat="1" ht="24.25" customHeight="1">
      <c r="B137" s="31"/>
      <c r="C137" s="142" t="s">
        <v>171</v>
      </c>
      <c r="D137" s="142" t="s">
        <v>145</v>
      </c>
      <c r="E137" s="143" t="s">
        <v>177</v>
      </c>
      <c r="F137" s="144" t="s">
        <v>178</v>
      </c>
      <c r="G137" s="145" t="s">
        <v>174</v>
      </c>
      <c r="H137" s="146">
        <v>32.052999999999997</v>
      </c>
      <c r="I137" s="147"/>
      <c r="J137" s="148">
        <f t="shared" si="0"/>
        <v>0</v>
      </c>
      <c r="K137" s="149"/>
      <c r="L137" s="31"/>
      <c r="M137" s="150" t="s">
        <v>1</v>
      </c>
      <c r="N137" s="151" t="s">
        <v>40</v>
      </c>
      <c r="P137" s="152">
        <f t="shared" si="1"/>
        <v>0</v>
      </c>
      <c r="Q137" s="152">
        <v>0</v>
      </c>
      <c r="R137" s="152">
        <f t="shared" si="2"/>
        <v>0</v>
      </c>
      <c r="S137" s="152">
        <v>0</v>
      </c>
      <c r="T137" s="153">
        <f t="shared" si="3"/>
        <v>0</v>
      </c>
      <c r="AR137" s="154" t="s">
        <v>149</v>
      </c>
      <c r="AT137" s="154" t="s">
        <v>145</v>
      </c>
      <c r="AU137" s="154" t="s">
        <v>87</v>
      </c>
      <c r="AY137" s="16" t="s">
        <v>143</v>
      </c>
      <c r="BE137" s="155">
        <f t="shared" si="4"/>
        <v>0</v>
      </c>
      <c r="BF137" s="155">
        <f t="shared" si="5"/>
        <v>0</v>
      </c>
      <c r="BG137" s="155">
        <f t="shared" si="6"/>
        <v>0</v>
      </c>
      <c r="BH137" s="155">
        <f t="shared" si="7"/>
        <v>0</v>
      </c>
      <c r="BI137" s="155">
        <f t="shared" si="8"/>
        <v>0</v>
      </c>
      <c r="BJ137" s="16" t="s">
        <v>87</v>
      </c>
      <c r="BK137" s="155">
        <f t="shared" si="9"/>
        <v>0</v>
      </c>
      <c r="BL137" s="16" t="s">
        <v>149</v>
      </c>
      <c r="BM137" s="154" t="s">
        <v>1946</v>
      </c>
    </row>
    <row r="138" spans="2:65" s="13" customFormat="1" ht="12">
      <c r="B138" s="163"/>
      <c r="D138" s="157" t="s">
        <v>167</v>
      </c>
      <c r="F138" s="165" t="s">
        <v>1947</v>
      </c>
      <c r="H138" s="166">
        <v>32.052999999999997</v>
      </c>
      <c r="I138" s="167"/>
      <c r="L138" s="163"/>
      <c r="M138" s="168"/>
      <c r="T138" s="169"/>
      <c r="AT138" s="164" t="s">
        <v>167</v>
      </c>
      <c r="AU138" s="164" t="s">
        <v>87</v>
      </c>
      <c r="AV138" s="13" t="s">
        <v>87</v>
      </c>
      <c r="AW138" s="13" t="s">
        <v>4</v>
      </c>
      <c r="AX138" s="13" t="s">
        <v>81</v>
      </c>
      <c r="AY138" s="164" t="s">
        <v>143</v>
      </c>
    </row>
    <row r="139" spans="2:65" s="1" customFormat="1" ht="24.25" customHeight="1">
      <c r="B139" s="31"/>
      <c r="C139" s="142" t="s">
        <v>176</v>
      </c>
      <c r="D139" s="142" t="s">
        <v>145</v>
      </c>
      <c r="E139" s="143" t="s">
        <v>182</v>
      </c>
      <c r="F139" s="144" t="s">
        <v>183</v>
      </c>
      <c r="G139" s="145" t="s">
        <v>174</v>
      </c>
      <c r="H139" s="146">
        <v>1.6870000000000001</v>
      </c>
      <c r="I139" s="147"/>
      <c r="J139" s="148">
        <f>ROUND(I139*H139,2)</f>
        <v>0</v>
      </c>
      <c r="K139" s="149"/>
      <c r="L139" s="31"/>
      <c r="M139" s="150" t="s">
        <v>1</v>
      </c>
      <c r="N139" s="151" t="s">
        <v>40</v>
      </c>
      <c r="P139" s="152">
        <f>O139*H139</f>
        <v>0</v>
      </c>
      <c r="Q139" s="152">
        <v>0</v>
      </c>
      <c r="R139" s="152">
        <f>Q139*H139</f>
        <v>0</v>
      </c>
      <c r="S139" s="152">
        <v>0</v>
      </c>
      <c r="T139" s="153">
        <f>S139*H139</f>
        <v>0</v>
      </c>
      <c r="AR139" s="154" t="s">
        <v>149</v>
      </c>
      <c r="AT139" s="154" t="s">
        <v>145</v>
      </c>
      <c r="AU139" s="154" t="s">
        <v>87</v>
      </c>
      <c r="AY139" s="16" t="s">
        <v>143</v>
      </c>
      <c r="BE139" s="155">
        <f>IF(N139="základná",J139,0)</f>
        <v>0</v>
      </c>
      <c r="BF139" s="155">
        <f>IF(N139="znížená",J139,0)</f>
        <v>0</v>
      </c>
      <c r="BG139" s="155">
        <f>IF(N139="zákl. prenesená",J139,0)</f>
        <v>0</v>
      </c>
      <c r="BH139" s="155">
        <f>IF(N139="zníž. prenesená",J139,0)</f>
        <v>0</v>
      </c>
      <c r="BI139" s="155">
        <f>IF(N139="nulová",J139,0)</f>
        <v>0</v>
      </c>
      <c r="BJ139" s="16" t="s">
        <v>87</v>
      </c>
      <c r="BK139" s="155">
        <f>ROUND(I139*H139,2)</f>
        <v>0</v>
      </c>
      <c r="BL139" s="16" t="s">
        <v>149</v>
      </c>
      <c r="BM139" s="154" t="s">
        <v>1948</v>
      </c>
    </row>
    <row r="140" spans="2:65" s="1" customFormat="1" ht="24.25" customHeight="1">
      <c r="B140" s="31"/>
      <c r="C140" s="142" t="s">
        <v>181</v>
      </c>
      <c r="D140" s="142" t="s">
        <v>145</v>
      </c>
      <c r="E140" s="143" t="s">
        <v>190</v>
      </c>
      <c r="F140" s="144" t="s">
        <v>191</v>
      </c>
      <c r="G140" s="145" t="s">
        <v>174</v>
      </c>
      <c r="H140" s="146">
        <v>1.6870000000000001</v>
      </c>
      <c r="I140" s="147"/>
      <c r="J140" s="148">
        <f>ROUND(I140*H140,2)</f>
        <v>0</v>
      </c>
      <c r="K140" s="149"/>
      <c r="L140" s="31"/>
      <c r="M140" s="150" t="s">
        <v>1</v>
      </c>
      <c r="N140" s="151" t="s">
        <v>40</v>
      </c>
      <c r="P140" s="152">
        <f>O140*H140</f>
        <v>0</v>
      </c>
      <c r="Q140" s="152">
        <v>0</v>
      </c>
      <c r="R140" s="152">
        <f>Q140*H140</f>
        <v>0</v>
      </c>
      <c r="S140" s="152">
        <v>0</v>
      </c>
      <c r="T140" s="153">
        <f>S140*H140</f>
        <v>0</v>
      </c>
      <c r="AR140" s="154" t="s">
        <v>149</v>
      </c>
      <c r="AT140" s="154" t="s">
        <v>145</v>
      </c>
      <c r="AU140" s="154" t="s">
        <v>87</v>
      </c>
      <c r="AY140" s="16" t="s">
        <v>143</v>
      </c>
      <c r="BE140" s="155">
        <f>IF(N140="základná",J140,0)</f>
        <v>0</v>
      </c>
      <c r="BF140" s="155">
        <f>IF(N140="znížená",J140,0)</f>
        <v>0</v>
      </c>
      <c r="BG140" s="155">
        <f>IF(N140="zákl. prenesená",J140,0)</f>
        <v>0</v>
      </c>
      <c r="BH140" s="155">
        <f>IF(N140="zníž. prenesená",J140,0)</f>
        <v>0</v>
      </c>
      <c r="BI140" s="155">
        <f>IF(N140="nulová",J140,0)</f>
        <v>0</v>
      </c>
      <c r="BJ140" s="16" t="s">
        <v>87</v>
      </c>
      <c r="BK140" s="155">
        <f>ROUND(I140*H140,2)</f>
        <v>0</v>
      </c>
      <c r="BL140" s="16" t="s">
        <v>149</v>
      </c>
      <c r="BM140" s="154" t="s">
        <v>1949</v>
      </c>
    </row>
    <row r="141" spans="2:65" s="11" customFormat="1" ht="26" customHeight="1">
      <c r="B141" s="130"/>
      <c r="D141" s="131" t="s">
        <v>73</v>
      </c>
      <c r="E141" s="132" t="s">
        <v>479</v>
      </c>
      <c r="F141" s="132" t="s">
        <v>1873</v>
      </c>
      <c r="I141" s="133"/>
      <c r="J141" s="134">
        <f>BK141</f>
        <v>0</v>
      </c>
      <c r="L141" s="130"/>
      <c r="M141" s="135"/>
      <c r="P141" s="136">
        <f>P142</f>
        <v>0</v>
      </c>
      <c r="R141" s="136">
        <f>R142</f>
        <v>0</v>
      </c>
      <c r="T141" s="137">
        <f>T142</f>
        <v>0</v>
      </c>
      <c r="AR141" s="131" t="s">
        <v>102</v>
      </c>
      <c r="AT141" s="138" t="s">
        <v>73</v>
      </c>
      <c r="AU141" s="138" t="s">
        <v>74</v>
      </c>
      <c r="AY141" s="131" t="s">
        <v>143</v>
      </c>
      <c r="BK141" s="139">
        <f>BK142</f>
        <v>0</v>
      </c>
    </row>
    <row r="142" spans="2:65" s="11" customFormat="1" ht="22.75" customHeight="1">
      <c r="B142" s="130"/>
      <c r="D142" s="131" t="s">
        <v>73</v>
      </c>
      <c r="E142" s="140" t="s">
        <v>1874</v>
      </c>
      <c r="F142" s="140" t="s">
        <v>1875</v>
      </c>
      <c r="I142" s="133"/>
      <c r="J142" s="141">
        <f>BK142</f>
        <v>0</v>
      </c>
      <c r="L142" s="130"/>
      <c r="M142" s="135"/>
      <c r="P142" s="136">
        <f>SUM(P143:P209)</f>
        <v>0</v>
      </c>
      <c r="R142" s="136">
        <f>SUM(R143:R209)</f>
        <v>0</v>
      </c>
      <c r="T142" s="137">
        <f>SUM(T143:T209)</f>
        <v>0</v>
      </c>
      <c r="AR142" s="131" t="s">
        <v>102</v>
      </c>
      <c r="AT142" s="138" t="s">
        <v>73</v>
      </c>
      <c r="AU142" s="138" t="s">
        <v>81</v>
      </c>
      <c r="AY142" s="131" t="s">
        <v>143</v>
      </c>
      <c r="BK142" s="139">
        <f>SUM(BK143:BK209)</f>
        <v>0</v>
      </c>
    </row>
    <row r="143" spans="2:65" s="1" customFormat="1" ht="21.75" customHeight="1">
      <c r="B143" s="31"/>
      <c r="C143" s="142" t="s">
        <v>157</v>
      </c>
      <c r="D143" s="142" t="s">
        <v>145</v>
      </c>
      <c r="E143" s="143" t="s">
        <v>1950</v>
      </c>
      <c r="F143" s="144" t="s">
        <v>1951</v>
      </c>
      <c r="G143" s="145" t="s">
        <v>196</v>
      </c>
      <c r="H143" s="146">
        <v>57</v>
      </c>
      <c r="I143" s="147"/>
      <c r="J143" s="148">
        <f t="shared" ref="J143:J174" si="10">ROUND(I143*H143,2)</f>
        <v>0</v>
      </c>
      <c r="K143" s="149"/>
      <c r="L143" s="31"/>
      <c r="M143" s="150" t="s">
        <v>1</v>
      </c>
      <c r="N143" s="151" t="s">
        <v>40</v>
      </c>
      <c r="P143" s="152">
        <f t="shared" ref="P143:P174" si="11">O143*H143</f>
        <v>0</v>
      </c>
      <c r="Q143" s="152">
        <v>0</v>
      </c>
      <c r="R143" s="152">
        <f t="shared" ref="R143:R174" si="12">Q143*H143</f>
        <v>0</v>
      </c>
      <c r="S143" s="152">
        <v>0</v>
      </c>
      <c r="T143" s="153">
        <f t="shared" ref="T143:T174" si="13">S143*H143</f>
        <v>0</v>
      </c>
      <c r="AR143" s="154" t="s">
        <v>573</v>
      </c>
      <c r="AT143" s="154" t="s">
        <v>145</v>
      </c>
      <c r="AU143" s="154" t="s">
        <v>87</v>
      </c>
      <c r="AY143" s="16" t="s">
        <v>143</v>
      </c>
      <c r="BE143" s="155">
        <f t="shared" ref="BE143:BE174" si="14">IF(N143="základná",J143,0)</f>
        <v>0</v>
      </c>
      <c r="BF143" s="155">
        <f t="shared" ref="BF143:BF174" si="15">IF(N143="znížená",J143,0)</f>
        <v>0</v>
      </c>
      <c r="BG143" s="155">
        <f t="shared" ref="BG143:BG174" si="16">IF(N143="zákl. prenesená",J143,0)</f>
        <v>0</v>
      </c>
      <c r="BH143" s="155">
        <f t="shared" ref="BH143:BH174" si="17">IF(N143="zníž. prenesená",J143,0)</f>
        <v>0</v>
      </c>
      <c r="BI143" s="155">
        <f t="shared" ref="BI143:BI174" si="18">IF(N143="nulová",J143,0)</f>
        <v>0</v>
      </c>
      <c r="BJ143" s="16" t="s">
        <v>87</v>
      </c>
      <c r="BK143" s="155">
        <f t="shared" ref="BK143:BK174" si="19">ROUND(I143*H143,2)</f>
        <v>0</v>
      </c>
      <c r="BL143" s="16" t="s">
        <v>573</v>
      </c>
      <c r="BM143" s="154" t="s">
        <v>189</v>
      </c>
    </row>
    <row r="144" spans="2:65" s="1" customFormat="1" ht="16.5" customHeight="1">
      <c r="B144" s="31"/>
      <c r="C144" s="183" t="s">
        <v>189</v>
      </c>
      <c r="D144" s="183" t="s">
        <v>479</v>
      </c>
      <c r="E144" s="184" t="s">
        <v>1952</v>
      </c>
      <c r="F144" s="185" t="s">
        <v>1953</v>
      </c>
      <c r="G144" s="186" t="s">
        <v>196</v>
      </c>
      <c r="H144" s="187">
        <v>57</v>
      </c>
      <c r="I144" s="188"/>
      <c r="J144" s="189">
        <f t="shared" si="10"/>
        <v>0</v>
      </c>
      <c r="K144" s="190"/>
      <c r="L144" s="191"/>
      <c r="M144" s="192" t="s">
        <v>1</v>
      </c>
      <c r="N144" s="193" t="s">
        <v>40</v>
      </c>
      <c r="P144" s="152">
        <f t="shared" si="11"/>
        <v>0</v>
      </c>
      <c r="Q144" s="152">
        <v>0</v>
      </c>
      <c r="R144" s="152">
        <f t="shared" si="12"/>
        <v>0</v>
      </c>
      <c r="S144" s="152">
        <v>0</v>
      </c>
      <c r="T144" s="153">
        <f t="shared" si="13"/>
        <v>0</v>
      </c>
      <c r="AR144" s="154" t="s">
        <v>890</v>
      </c>
      <c r="AT144" s="154" t="s">
        <v>479</v>
      </c>
      <c r="AU144" s="154" t="s">
        <v>87</v>
      </c>
      <c r="AY144" s="16" t="s">
        <v>143</v>
      </c>
      <c r="BE144" s="155">
        <f t="shared" si="14"/>
        <v>0</v>
      </c>
      <c r="BF144" s="155">
        <f t="shared" si="15"/>
        <v>0</v>
      </c>
      <c r="BG144" s="155">
        <f t="shared" si="16"/>
        <v>0</v>
      </c>
      <c r="BH144" s="155">
        <f t="shared" si="17"/>
        <v>0</v>
      </c>
      <c r="BI144" s="155">
        <f t="shared" si="18"/>
        <v>0</v>
      </c>
      <c r="BJ144" s="16" t="s">
        <v>87</v>
      </c>
      <c r="BK144" s="155">
        <f t="shared" si="19"/>
        <v>0</v>
      </c>
      <c r="BL144" s="16" t="s">
        <v>890</v>
      </c>
      <c r="BM144" s="154" t="s">
        <v>198</v>
      </c>
    </row>
    <row r="145" spans="2:65" s="1" customFormat="1" ht="24.25" customHeight="1">
      <c r="B145" s="31"/>
      <c r="C145" s="142" t="s">
        <v>193</v>
      </c>
      <c r="D145" s="142" t="s">
        <v>145</v>
      </c>
      <c r="E145" s="143" t="s">
        <v>1954</v>
      </c>
      <c r="F145" s="144" t="s">
        <v>1955</v>
      </c>
      <c r="G145" s="145" t="s">
        <v>196</v>
      </c>
      <c r="H145" s="146">
        <v>17</v>
      </c>
      <c r="I145" s="147"/>
      <c r="J145" s="148">
        <f t="shared" si="10"/>
        <v>0</v>
      </c>
      <c r="K145" s="149"/>
      <c r="L145" s="31"/>
      <c r="M145" s="150" t="s">
        <v>1</v>
      </c>
      <c r="N145" s="151" t="s">
        <v>40</v>
      </c>
      <c r="P145" s="152">
        <f t="shared" si="11"/>
        <v>0</v>
      </c>
      <c r="Q145" s="152">
        <v>0</v>
      </c>
      <c r="R145" s="152">
        <f t="shared" si="12"/>
        <v>0</v>
      </c>
      <c r="S145" s="152">
        <v>0</v>
      </c>
      <c r="T145" s="153">
        <f t="shared" si="13"/>
        <v>0</v>
      </c>
      <c r="AR145" s="154" t="s">
        <v>573</v>
      </c>
      <c r="AT145" s="154" t="s">
        <v>145</v>
      </c>
      <c r="AU145" s="154" t="s">
        <v>87</v>
      </c>
      <c r="AY145" s="16" t="s">
        <v>143</v>
      </c>
      <c r="BE145" s="155">
        <f t="shared" si="14"/>
        <v>0</v>
      </c>
      <c r="BF145" s="155">
        <f t="shared" si="15"/>
        <v>0</v>
      </c>
      <c r="BG145" s="155">
        <f t="shared" si="16"/>
        <v>0</v>
      </c>
      <c r="BH145" s="155">
        <f t="shared" si="17"/>
        <v>0</v>
      </c>
      <c r="BI145" s="155">
        <f t="shared" si="18"/>
        <v>0</v>
      </c>
      <c r="BJ145" s="16" t="s">
        <v>87</v>
      </c>
      <c r="BK145" s="155">
        <f t="shared" si="19"/>
        <v>0</v>
      </c>
      <c r="BL145" s="16" t="s">
        <v>573</v>
      </c>
      <c r="BM145" s="154" t="s">
        <v>213</v>
      </c>
    </row>
    <row r="146" spans="2:65" s="1" customFormat="1" ht="16.5" customHeight="1">
      <c r="B146" s="31"/>
      <c r="C146" s="183" t="s">
        <v>198</v>
      </c>
      <c r="D146" s="183" t="s">
        <v>479</v>
      </c>
      <c r="E146" s="184" t="s">
        <v>1956</v>
      </c>
      <c r="F146" s="185" t="s">
        <v>1957</v>
      </c>
      <c r="G146" s="186" t="s">
        <v>196</v>
      </c>
      <c r="H146" s="187">
        <v>17</v>
      </c>
      <c r="I146" s="188"/>
      <c r="J146" s="189">
        <f t="shared" si="10"/>
        <v>0</v>
      </c>
      <c r="K146" s="190"/>
      <c r="L146" s="191"/>
      <c r="M146" s="192" t="s">
        <v>1</v>
      </c>
      <c r="N146" s="193" t="s">
        <v>40</v>
      </c>
      <c r="P146" s="152">
        <f t="shared" si="11"/>
        <v>0</v>
      </c>
      <c r="Q146" s="152">
        <v>0</v>
      </c>
      <c r="R146" s="152">
        <f t="shared" si="12"/>
        <v>0</v>
      </c>
      <c r="S146" s="152">
        <v>0</v>
      </c>
      <c r="T146" s="153">
        <f t="shared" si="13"/>
        <v>0</v>
      </c>
      <c r="AR146" s="154" t="s">
        <v>890</v>
      </c>
      <c r="AT146" s="154" t="s">
        <v>479</v>
      </c>
      <c r="AU146" s="154" t="s">
        <v>87</v>
      </c>
      <c r="AY146" s="16" t="s">
        <v>143</v>
      </c>
      <c r="BE146" s="155">
        <f t="shared" si="14"/>
        <v>0</v>
      </c>
      <c r="BF146" s="155">
        <f t="shared" si="15"/>
        <v>0</v>
      </c>
      <c r="BG146" s="155">
        <f t="shared" si="16"/>
        <v>0</v>
      </c>
      <c r="BH146" s="155">
        <f t="shared" si="17"/>
        <v>0</v>
      </c>
      <c r="BI146" s="155">
        <f t="shared" si="18"/>
        <v>0</v>
      </c>
      <c r="BJ146" s="16" t="s">
        <v>87</v>
      </c>
      <c r="BK146" s="155">
        <f t="shared" si="19"/>
        <v>0</v>
      </c>
      <c r="BL146" s="16" t="s">
        <v>890</v>
      </c>
      <c r="BM146" s="154" t="s">
        <v>298</v>
      </c>
    </row>
    <row r="147" spans="2:65" s="1" customFormat="1" ht="24.25" customHeight="1">
      <c r="B147" s="31"/>
      <c r="C147" s="142" t="s">
        <v>205</v>
      </c>
      <c r="D147" s="142" t="s">
        <v>145</v>
      </c>
      <c r="E147" s="143" t="s">
        <v>1880</v>
      </c>
      <c r="F147" s="144" t="s">
        <v>1881</v>
      </c>
      <c r="G147" s="145" t="s">
        <v>196</v>
      </c>
      <c r="H147" s="146">
        <v>73</v>
      </c>
      <c r="I147" s="147"/>
      <c r="J147" s="148">
        <f t="shared" si="10"/>
        <v>0</v>
      </c>
      <c r="K147" s="149"/>
      <c r="L147" s="31"/>
      <c r="M147" s="150" t="s">
        <v>1</v>
      </c>
      <c r="N147" s="151" t="s">
        <v>40</v>
      </c>
      <c r="P147" s="152">
        <f t="shared" si="11"/>
        <v>0</v>
      </c>
      <c r="Q147" s="152">
        <v>0</v>
      </c>
      <c r="R147" s="152">
        <f t="shared" si="12"/>
        <v>0</v>
      </c>
      <c r="S147" s="152">
        <v>0</v>
      </c>
      <c r="T147" s="153">
        <f t="shared" si="13"/>
        <v>0</v>
      </c>
      <c r="AR147" s="154" t="s">
        <v>573</v>
      </c>
      <c r="AT147" s="154" t="s">
        <v>145</v>
      </c>
      <c r="AU147" s="154" t="s">
        <v>87</v>
      </c>
      <c r="AY147" s="16" t="s">
        <v>143</v>
      </c>
      <c r="BE147" s="155">
        <f t="shared" si="14"/>
        <v>0</v>
      </c>
      <c r="BF147" s="155">
        <f t="shared" si="15"/>
        <v>0</v>
      </c>
      <c r="BG147" s="155">
        <f t="shared" si="16"/>
        <v>0</v>
      </c>
      <c r="BH147" s="155">
        <f t="shared" si="17"/>
        <v>0</v>
      </c>
      <c r="BI147" s="155">
        <f t="shared" si="18"/>
        <v>0</v>
      </c>
      <c r="BJ147" s="16" t="s">
        <v>87</v>
      </c>
      <c r="BK147" s="155">
        <f t="shared" si="19"/>
        <v>0</v>
      </c>
      <c r="BL147" s="16" t="s">
        <v>573</v>
      </c>
      <c r="BM147" s="154" t="s">
        <v>311</v>
      </c>
    </row>
    <row r="148" spans="2:65" s="1" customFormat="1" ht="24.25" customHeight="1">
      <c r="B148" s="31"/>
      <c r="C148" s="142" t="s">
        <v>213</v>
      </c>
      <c r="D148" s="142" t="s">
        <v>145</v>
      </c>
      <c r="E148" s="143" t="s">
        <v>1882</v>
      </c>
      <c r="F148" s="144" t="s">
        <v>1883</v>
      </c>
      <c r="G148" s="145" t="s">
        <v>196</v>
      </c>
      <c r="H148" s="146">
        <v>2</v>
      </c>
      <c r="I148" s="147"/>
      <c r="J148" s="148">
        <f t="shared" si="10"/>
        <v>0</v>
      </c>
      <c r="K148" s="149"/>
      <c r="L148" s="31"/>
      <c r="M148" s="150" t="s">
        <v>1</v>
      </c>
      <c r="N148" s="151" t="s">
        <v>40</v>
      </c>
      <c r="P148" s="152">
        <f t="shared" si="11"/>
        <v>0</v>
      </c>
      <c r="Q148" s="152">
        <v>0</v>
      </c>
      <c r="R148" s="152">
        <f t="shared" si="12"/>
        <v>0</v>
      </c>
      <c r="S148" s="152">
        <v>0</v>
      </c>
      <c r="T148" s="153">
        <f t="shared" si="13"/>
        <v>0</v>
      </c>
      <c r="AR148" s="154" t="s">
        <v>573</v>
      </c>
      <c r="AT148" s="154" t="s">
        <v>145</v>
      </c>
      <c r="AU148" s="154" t="s">
        <v>87</v>
      </c>
      <c r="AY148" s="16" t="s">
        <v>143</v>
      </c>
      <c r="BE148" s="155">
        <f t="shared" si="14"/>
        <v>0</v>
      </c>
      <c r="BF148" s="155">
        <f t="shared" si="15"/>
        <v>0</v>
      </c>
      <c r="BG148" s="155">
        <f t="shared" si="16"/>
        <v>0</v>
      </c>
      <c r="BH148" s="155">
        <f t="shared" si="17"/>
        <v>0</v>
      </c>
      <c r="BI148" s="155">
        <f t="shared" si="18"/>
        <v>0</v>
      </c>
      <c r="BJ148" s="16" t="s">
        <v>87</v>
      </c>
      <c r="BK148" s="155">
        <f t="shared" si="19"/>
        <v>0</v>
      </c>
      <c r="BL148" s="16" t="s">
        <v>573</v>
      </c>
      <c r="BM148" s="154" t="s">
        <v>320</v>
      </c>
    </row>
    <row r="149" spans="2:65" s="1" customFormat="1" ht="24.25" customHeight="1">
      <c r="B149" s="31"/>
      <c r="C149" s="142" t="s">
        <v>293</v>
      </c>
      <c r="D149" s="142" t="s">
        <v>145</v>
      </c>
      <c r="E149" s="143" t="s">
        <v>1958</v>
      </c>
      <c r="F149" s="144" t="s">
        <v>1959</v>
      </c>
      <c r="G149" s="145" t="s">
        <v>196</v>
      </c>
      <c r="H149" s="146">
        <v>1</v>
      </c>
      <c r="I149" s="147"/>
      <c r="J149" s="148">
        <f t="shared" si="10"/>
        <v>0</v>
      </c>
      <c r="K149" s="149"/>
      <c r="L149" s="31"/>
      <c r="M149" s="150" t="s">
        <v>1</v>
      </c>
      <c r="N149" s="151" t="s">
        <v>40</v>
      </c>
      <c r="P149" s="152">
        <f t="shared" si="11"/>
        <v>0</v>
      </c>
      <c r="Q149" s="152">
        <v>0</v>
      </c>
      <c r="R149" s="152">
        <f t="shared" si="12"/>
        <v>0</v>
      </c>
      <c r="S149" s="152">
        <v>0</v>
      </c>
      <c r="T149" s="153">
        <f t="shared" si="13"/>
        <v>0</v>
      </c>
      <c r="AR149" s="154" t="s">
        <v>573</v>
      </c>
      <c r="AT149" s="154" t="s">
        <v>145</v>
      </c>
      <c r="AU149" s="154" t="s">
        <v>87</v>
      </c>
      <c r="AY149" s="16" t="s">
        <v>143</v>
      </c>
      <c r="BE149" s="155">
        <f t="shared" si="14"/>
        <v>0</v>
      </c>
      <c r="BF149" s="155">
        <f t="shared" si="15"/>
        <v>0</v>
      </c>
      <c r="BG149" s="155">
        <f t="shared" si="16"/>
        <v>0</v>
      </c>
      <c r="BH149" s="155">
        <f t="shared" si="17"/>
        <v>0</v>
      </c>
      <c r="BI149" s="155">
        <f t="shared" si="18"/>
        <v>0</v>
      </c>
      <c r="BJ149" s="16" t="s">
        <v>87</v>
      </c>
      <c r="BK149" s="155">
        <f t="shared" si="19"/>
        <v>0</v>
      </c>
      <c r="BL149" s="16" t="s">
        <v>573</v>
      </c>
      <c r="BM149" s="154" t="s">
        <v>330</v>
      </c>
    </row>
    <row r="150" spans="2:65" s="1" customFormat="1" ht="16.5" customHeight="1">
      <c r="B150" s="31"/>
      <c r="C150" s="183" t="s">
        <v>298</v>
      </c>
      <c r="D150" s="183" t="s">
        <v>479</v>
      </c>
      <c r="E150" s="184" t="s">
        <v>1960</v>
      </c>
      <c r="F150" s="185" t="s">
        <v>1961</v>
      </c>
      <c r="G150" s="186" t="s">
        <v>196</v>
      </c>
      <c r="H150" s="187">
        <v>1</v>
      </c>
      <c r="I150" s="188"/>
      <c r="J150" s="189">
        <f t="shared" si="10"/>
        <v>0</v>
      </c>
      <c r="K150" s="190"/>
      <c r="L150" s="191"/>
      <c r="M150" s="192" t="s">
        <v>1</v>
      </c>
      <c r="N150" s="193" t="s">
        <v>40</v>
      </c>
      <c r="P150" s="152">
        <f t="shared" si="11"/>
        <v>0</v>
      </c>
      <c r="Q150" s="152">
        <v>0</v>
      </c>
      <c r="R150" s="152">
        <f t="shared" si="12"/>
        <v>0</v>
      </c>
      <c r="S150" s="152">
        <v>0</v>
      </c>
      <c r="T150" s="153">
        <f t="shared" si="13"/>
        <v>0</v>
      </c>
      <c r="AR150" s="154" t="s">
        <v>890</v>
      </c>
      <c r="AT150" s="154" t="s">
        <v>479</v>
      </c>
      <c r="AU150" s="154" t="s">
        <v>87</v>
      </c>
      <c r="AY150" s="16" t="s">
        <v>143</v>
      </c>
      <c r="BE150" s="155">
        <f t="shared" si="14"/>
        <v>0</v>
      </c>
      <c r="BF150" s="155">
        <f t="shared" si="15"/>
        <v>0</v>
      </c>
      <c r="BG150" s="155">
        <f t="shared" si="16"/>
        <v>0</v>
      </c>
      <c r="BH150" s="155">
        <f t="shared" si="17"/>
        <v>0</v>
      </c>
      <c r="BI150" s="155">
        <f t="shared" si="18"/>
        <v>0</v>
      </c>
      <c r="BJ150" s="16" t="s">
        <v>87</v>
      </c>
      <c r="BK150" s="155">
        <f t="shared" si="19"/>
        <v>0</v>
      </c>
      <c r="BL150" s="16" t="s">
        <v>890</v>
      </c>
      <c r="BM150" s="154" t="s">
        <v>339</v>
      </c>
    </row>
    <row r="151" spans="2:65" s="1" customFormat="1" ht="16.5" customHeight="1">
      <c r="B151" s="31"/>
      <c r="C151" s="183" t="s">
        <v>306</v>
      </c>
      <c r="D151" s="183" t="s">
        <v>479</v>
      </c>
      <c r="E151" s="184" t="s">
        <v>1962</v>
      </c>
      <c r="F151" s="185" t="s">
        <v>1963</v>
      </c>
      <c r="G151" s="186" t="s">
        <v>196</v>
      </c>
      <c r="H151" s="187">
        <v>1</v>
      </c>
      <c r="I151" s="188"/>
      <c r="J151" s="189">
        <f t="shared" si="10"/>
        <v>0</v>
      </c>
      <c r="K151" s="190"/>
      <c r="L151" s="191"/>
      <c r="M151" s="192" t="s">
        <v>1</v>
      </c>
      <c r="N151" s="193" t="s">
        <v>40</v>
      </c>
      <c r="P151" s="152">
        <f t="shared" si="11"/>
        <v>0</v>
      </c>
      <c r="Q151" s="152">
        <v>0</v>
      </c>
      <c r="R151" s="152">
        <f t="shared" si="12"/>
        <v>0</v>
      </c>
      <c r="S151" s="152">
        <v>0</v>
      </c>
      <c r="T151" s="153">
        <f t="shared" si="13"/>
        <v>0</v>
      </c>
      <c r="AR151" s="154" t="s">
        <v>890</v>
      </c>
      <c r="AT151" s="154" t="s">
        <v>479</v>
      </c>
      <c r="AU151" s="154" t="s">
        <v>87</v>
      </c>
      <c r="AY151" s="16" t="s">
        <v>143</v>
      </c>
      <c r="BE151" s="155">
        <f t="shared" si="14"/>
        <v>0</v>
      </c>
      <c r="BF151" s="155">
        <f t="shared" si="15"/>
        <v>0</v>
      </c>
      <c r="BG151" s="155">
        <f t="shared" si="16"/>
        <v>0</v>
      </c>
      <c r="BH151" s="155">
        <f t="shared" si="17"/>
        <v>0</v>
      </c>
      <c r="BI151" s="155">
        <f t="shared" si="18"/>
        <v>0</v>
      </c>
      <c r="BJ151" s="16" t="s">
        <v>87</v>
      </c>
      <c r="BK151" s="155">
        <f t="shared" si="19"/>
        <v>0</v>
      </c>
      <c r="BL151" s="16" t="s">
        <v>890</v>
      </c>
      <c r="BM151" s="154" t="s">
        <v>350</v>
      </c>
    </row>
    <row r="152" spans="2:65" s="1" customFormat="1" ht="16.5" customHeight="1">
      <c r="B152" s="31"/>
      <c r="C152" s="183" t="s">
        <v>311</v>
      </c>
      <c r="D152" s="183" t="s">
        <v>479</v>
      </c>
      <c r="E152" s="184" t="s">
        <v>1964</v>
      </c>
      <c r="F152" s="185" t="s">
        <v>1965</v>
      </c>
      <c r="G152" s="186" t="s">
        <v>196</v>
      </c>
      <c r="H152" s="187">
        <v>1</v>
      </c>
      <c r="I152" s="188"/>
      <c r="J152" s="189">
        <f t="shared" si="10"/>
        <v>0</v>
      </c>
      <c r="K152" s="190"/>
      <c r="L152" s="191"/>
      <c r="M152" s="192" t="s">
        <v>1</v>
      </c>
      <c r="N152" s="193" t="s">
        <v>40</v>
      </c>
      <c r="P152" s="152">
        <f t="shared" si="11"/>
        <v>0</v>
      </c>
      <c r="Q152" s="152">
        <v>0</v>
      </c>
      <c r="R152" s="152">
        <f t="shared" si="12"/>
        <v>0</v>
      </c>
      <c r="S152" s="152">
        <v>0</v>
      </c>
      <c r="T152" s="153">
        <f t="shared" si="13"/>
        <v>0</v>
      </c>
      <c r="AR152" s="154" t="s">
        <v>890</v>
      </c>
      <c r="AT152" s="154" t="s">
        <v>479</v>
      </c>
      <c r="AU152" s="154" t="s">
        <v>87</v>
      </c>
      <c r="AY152" s="16" t="s">
        <v>143</v>
      </c>
      <c r="BE152" s="155">
        <f t="shared" si="14"/>
        <v>0</v>
      </c>
      <c r="BF152" s="155">
        <f t="shared" si="15"/>
        <v>0</v>
      </c>
      <c r="BG152" s="155">
        <f t="shared" si="16"/>
        <v>0</v>
      </c>
      <c r="BH152" s="155">
        <f t="shared" si="17"/>
        <v>0</v>
      </c>
      <c r="BI152" s="155">
        <f t="shared" si="18"/>
        <v>0</v>
      </c>
      <c r="BJ152" s="16" t="s">
        <v>87</v>
      </c>
      <c r="BK152" s="155">
        <f t="shared" si="19"/>
        <v>0</v>
      </c>
      <c r="BL152" s="16" t="s">
        <v>890</v>
      </c>
      <c r="BM152" s="154" t="s">
        <v>361</v>
      </c>
    </row>
    <row r="153" spans="2:65" s="1" customFormat="1" ht="24.25" customHeight="1">
      <c r="B153" s="31"/>
      <c r="C153" s="142" t="s">
        <v>316</v>
      </c>
      <c r="D153" s="142" t="s">
        <v>145</v>
      </c>
      <c r="E153" s="143" t="s">
        <v>1966</v>
      </c>
      <c r="F153" s="144" t="s">
        <v>1967</v>
      </c>
      <c r="G153" s="145" t="s">
        <v>196</v>
      </c>
      <c r="H153" s="146">
        <v>3</v>
      </c>
      <c r="I153" s="147"/>
      <c r="J153" s="148">
        <f t="shared" si="10"/>
        <v>0</v>
      </c>
      <c r="K153" s="149"/>
      <c r="L153" s="31"/>
      <c r="M153" s="150" t="s">
        <v>1</v>
      </c>
      <c r="N153" s="151" t="s">
        <v>40</v>
      </c>
      <c r="P153" s="152">
        <f t="shared" si="11"/>
        <v>0</v>
      </c>
      <c r="Q153" s="152">
        <v>0</v>
      </c>
      <c r="R153" s="152">
        <f t="shared" si="12"/>
        <v>0</v>
      </c>
      <c r="S153" s="152">
        <v>0</v>
      </c>
      <c r="T153" s="153">
        <f t="shared" si="13"/>
        <v>0</v>
      </c>
      <c r="AR153" s="154" t="s">
        <v>573</v>
      </c>
      <c r="AT153" s="154" t="s">
        <v>145</v>
      </c>
      <c r="AU153" s="154" t="s">
        <v>87</v>
      </c>
      <c r="AY153" s="16" t="s">
        <v>143</v>
      </c>
      <c r="BE153" s="155">
        <f t="shared" si="14"/>
        <v>0</v>
      </c>
      <c r="BF153" s="155">
        <f t="shared" si="15"/>
        <v>0</v>
      </c>
      <c r="BG153" s="155">
        <f t="shared" si="16"/>
        <v>0</v>
      </c>
      <c r="BH153" s="155">
        <f t="shared" si="17"/>
        <v>0</v>
      </c>
      <c r="BI153" s="155">
        <f t="shared" si="18"/>
        <v>0</v>
      </c>
      <c r="BJ153" s="16" t="s">
        <v>87</v>
      </c>
      <c r="BK153" s="155">
        <f t="shared" si="19"/>
        <v>0</v>
      </c>
      <c r="BL153" s="16" t="s">
        <v>573</v>
      </c>
      <c r="BM153" s="154" t="s">
        <v>383</v>
      </c>
    </row>
    <row r="154" spans="2:65" s="1" customFormat="1" ht="21.75" customHeight="1">
      <c r="B154" s="31"/>
      <c r="C154" s="183" t="s">
        <v>320</v>
      </c>
      <c r="D154" s="183" t="s">
        <v>479</v>
      </c>
      <c r="E154" s="184" t="s">
        <v>1968</v>
      </c>
      <c r="F154" s="185" t="s">
        <v>1969</v>
      </c>
      <c r="G154" s="186" t="s">
        <v>196</v>
      </c>
      <c r="H154" s="187">
        <v>3</v>
      </c>
      <c r="I154" s="188"/>
      <c r="J154" s="189">
        <f t="shared" si="10"/>
        <v>0</v>
      </c>
      <c r="K154" s="190"/>
      <c r="L154" s="191"/>
      <c r="M154" s="192" t="s">
        <v>1</v>
      </c>
      <c r="N154" s="193" t="s">
        <v>40</v>
      </c>
      <c r="P154" s="152">
        <f t="shared" si="11"/>
        <v>0</v>
      </c>
      <c r="Q154" s="152">
        <v>0</v>
      </c>
      <c r="R154" s="152">
        <f t="shared" si="12"/>
        <v>0</v>
      </c>
      <c r="S154" s="152">
        <v>0</v>
      </c>
      <c r="T154" s="153">
        <f t="shared" si="13"/>
        <v>0</v>
      </c>
      <c r="AR154" s="154" t="s">
        <v>890</v>
      </c>
      <c r="AT154" s="154" t="s">
        <v>479</v>
      </c>
      <c r="AU154" s="154" t="s">
        <v>87</v>
      </c>
      <c r="AY154" s="16" t="s">
        <v>143</v>
      </c>
      <c r="BE154" s="155">
        <f t="shared" si="14"/>
        <v>0</v>
      </c>
      <c r="BF154" s="155">
        <f t="shared" si="15"/>
        <v>0</v>
      </c>
      <c r="BG154" s="155">
        <f t="shared" si="16"/>
        <v>0</v>
      </c>
      <c r="BH154" s="155">
        <f t="shared" si="17"/>
        <v>0</v>
      </c>
      <c r="BI154" s="155">
        <f t="shared" si="18"/>
        <v>0</v>
      </c>
      <c r="BJ154" s="16" t="s">
        <v>87</v>
      </c>
      <c r="BK154" s="155">
        <f t="shared" si="19"/>
        <v>0</v>
      </c>
      <c r="BL154" s="16" t="s">
        <v>890</v>
      </c>
      <c r="BM154" s="154" t="s">
        <v>391</v>
      </c>
    </row>
    <row r="155" spans="2:65" s="1" customFormat="1" ht="16.5" customHeight="1">
      <c r="B155" s="31"/>
      <c r="C155" s="183" t="s">
        <v>325</v>
      </c>
      <c r="D155" s="183" t="s">
        <v>479</v>
      </c>
      <c r="E155" s="184" t="s">
        <v>1970</v>
      </c>
      <c r="F155" s="185" t="s">
        <v>1971</v>
      </c>
      <c r="G155" s="186" t="s">
        <v>196</v>
      </c>
      <c r="H155" s="187">
        <v>3</v>
      </c>
      <c r="I155" s="188"/>
      <c r="J155" s="189">
        <f t="shared" si="10"/>
        <v>0</v>
      </c>
      <c r="K155" s="190"/>
      <c r="L155" s="191"/>
      <c r="M155" s="192" t="s">
        <v>1</v>
      </c>
      <c r="N155" s="193" t="s">
        <v>40</v>
      </c>
      <c r="P155" s="152">
        <f t="shared" si="11"/>
        <v>0</v>
      </c>
      <c r="Q155" s="152">
        <v>0</v>
      </c>
      <c r="R155" s="152">
        <f t="shared" si="12"/>
        <v>0</v>
      </c>
      <c r="S155" s="152">
        <v>0</v>
      </c>
      <c r="T155" s="153">
        <f t="shared" si="13"/>
        <v>0</v>
      </c>
      <c r="AR155" s="154" t="s">
        <v>890</v>
      </c>
      <c r="AT155" s="154" t="s">
        <v>479</v>
      </c>
      <c r="AU155" s="154" t="s">
        <v>87</v>
      </c>
      <c r="AY155" s="16" t="s">
        <v>143</v>
      </c>
      <c r="BE155" s="155">
        <f t="shared" si="14"/>
        <v>0</v>
      </c>
      <c r="BF155" s="155">
        <f t="shared" si="15"/>
        <v>0</v>
      </c>
      <c r="BG155" s="155">
        <f t="shared" si="16"/>
        <v>0</v>
      </c>
      <c r="BH155" s="155">
        <f t="shared" si="17"/>
        <v>0</v>
      </c>
      <c r="BI155" s="155">
        <f t="shared" si="18"/>
        <v>0</v>
      </c>
      <c r="BJ155" s="16" t="s">
        <v>87</v>
      </c>
      <c r="BK155" s="155">
        <f t="shared" si="19"/>
        <v>0</v>
      </c>
      <c r="BL155" s="16" t="s">
        <v>890</v>
      </c>
      <c r="BM155" s="154" t="s">
        <v>399</v>
      </c>
    </row>
    <row r="156" spans="2:65" s="1" customFormat="1" ht="24.25" customHeight="1">
      <c r="B156" s="31"/>
      <c r="C156" s="142" t="s">
        <v>330</v>
      </c>
      <c r="D156" s="142" t="s">
        <v>145</v>
      </c>
      <c r="E156" s="143" t="s">
        <v>1972</v>
      </c>
      <c r="F156" s="144" t="s">
        <v>1973</v>
      </c>
      <c r="G156" s="145" t="s">
        <v>196</v>
      </c>
      <c r="H156" s="146">
        <v>4</v>
      </c>
      <c r="I156" s="147"/>
      <c r="J156" s="148">
        <f t="shared" si="10"/>
        <v>0</v>
      </c>
      <c r="K156" s="149"/>
      <c r="L156" s="31"/>
      <c r="M156" s="150" t="s">
        <v>1</v>
      </c>
      <c r="N156" s="151" t="s">
        <v>40</v>
      </c>
      <c r="P156" s="152">
        <f t="shared" si="11"/>
        <v>0</v>
      </c>
      <c r="Q156" s="152">
        <v>0</v>
      </c>
      <c r="R156" s="152">
        <f t="shared" si="12"/>
        <v>0</v>
      </c>
      <c r="S156" s="152">
        <v>0</v>
      </c>
      <c r="T156" s="153">
        <f t="shared" si="13"/>
        <v>0</v>
      </c>
      <c r="AR156" s="154" t="s">
        <v>573</v>
      </c>
      <c r="AT156" s="154" t="s">
        <v>145</v>
      </c>
      <c r="AU156" s="154" t="s">
        <v>87</v>
      </c>
      <c r="AY156" s="16" t="s">
        <v>143</v>
      </c>
      <c r="BE156" s="155">
        <f t="shared" si="14"/>
        <v>0</v>
      </c>
      <c r="BF156" s="155">
        <f t="shared" si="15"/>
        <v>0</v>
      </c>
      <c r="BG156" s="155">
        <f t="shared" si="16"/>
        <v>0</v>
      </c>
      <c r="BH156" s="155">
        <f t="shared" si="17"/>
        <v>0</v>
      </c>
      <c r="BI156" s="155">
        <f t="shared" si="18"/>
        <v>0</v>
      </c>
      <c r="BJ156" s="16" t="s">
        <v>87</v>
      </c>
      <c r="BK156" s="155">
        <f t="shared" si="19"/>
        <v>0</v>
      </c>
      <c r="BL156" s="16" t="s">
        <v>573</v>
      </c>
      <c r="BM156" s="154" t="s">
        <v>410</v>
      </c>
    </row>
    <row r="157" spans="2:65" s="1" customFormat="1" ht="24.25" customHeight="1">
      <c r="B157" s="31"/>
      <c r="C157" s="183" t="s">
        <v>7</v>
      </c>
      <c r="D157" s="183" t="s">
        <v>479</v>
      </c>
      <c r="E157" s="184" t="s">
        <v>1974</v>
      </c>
      <c r="F157" s="185" t="s">
        <v>1975</v>
      </c>
      <c r="G157" s="186" t="s">
        <v>196</v>
      </c>
      <c r="H157" s="187">
        <v>4</v>
      </c>
      <c r="I157" s="188"/>
      <c r="J157" s="189">
        <f t="shared" si="10"/>
        <v>0</v>
      </c>
      <c r="K157" s="190"/>
      <c r="L157" s="191"/>
      <c r="M157" s="192" t="s">
        <v>1</v>
      </c>
      <c r="N157" s="193" t="s">
        <v>40</v>
      </c>
      <c r="P157" s="152">
        <f t="shared" si="11"/>
        <v>0</v>
      </c>
      <c r="Q157" s="152">
        <v>0</v>
      </c>
      <c r="R157" s="152">
        <f t="shared" si="12"/>
        <v>0</v>
      </c>
      <c r="S157" s="152">
        <v>0</v>
      </c>
      <c r="T157" s="153">
        <f t="shared" si="13"/>
        <v>0</v>
      </c>
      <c r="AR157" s="154" t="s">
        <v>890</v>
      </c>
      <c r="AT157" s="154" t="s">
        <v>479</v>
      </c>
      <c r="AU157" s="154" t="s">
        <v>87</v>
      </c>
      <c r="AY157" s="16" t="s">
        <v>143</v>
      </c>
      <c r="BE157" s="155">
        <f t="shared" si="14"/>
        <v>0</v>
      </c>
      <c r="BF157" s="155">
        <f t="shared" si="15"/>
        <v>0</v>
      </c>
      <c r="BG157" s="155">
        <f t="shared" si="16"/>
        <v>0</v>
      </c>
      <c r="BH157" s="155">
        <f t="shared" si="17"/>
        <v>0</v>
      </c>
      <c r="BI157" s="155">
        <f t="shared" si="18"/>
        <v>0</v>
      </c>
      <c r="BJ157" s="16" t="s">
        <v>87</v>
      </c>
      <c r="BK157" s="155">
        <f t="shared" si="19"/>
        <v>0</v>
      </c>
      <c r="BL157" s="16" t="s">
        <v>890</v>
      </c>
      <c r="BM157" s="154" t="s">
        <v>420</v>
      </c>
    </row>
    <row r="158" spans="2:65" s="1" customFormat="1" ht="16.5" customHeight="1">
      <c r="B158" s="31"/>
      <c r="C158" s="183" t="s">
        <v>339</v>
      </c>
      <c r="D158" s="183" t="s">
        <v>479</v>
      </c>
      <c r="E158" s="184" t="s">
        <v>1970</v>
      </c>
      <c r="F158" s="185" t="s">
        <v>1971</v>
      </c>
      <c r="G158" s="186" t="s">
        <v>196</v>
      </c>
      <c r="H158" s="187">
        <v>4</v>
      </c>
      <c r="I158" s="188"/>
      <c r="J158" s="189">
        <f t="shared" si="10"/>
        <v>0</v>
      </c>
      <c r="K158" s="190"/>
      <c r="L158" s="191"/>
      <c r="M158" s="192" t="s">
        <v>1</v>
      </c>
      <c r="N158" s="193" t="s">
        <v>40</v>
      </c>
      <c r="P158" s="152">
        <f t="shared" si="11"/>
        <v>0</v>
      </c>
      <c r="Q158" s="152">
        <v>0</v>
      </c>
      <c r="R158" s="152">
        <f t="shared" si="12"/>
        <v>0</v>
      </c>
      <c r="S158" s="152">
        <v>0</v>
      </c>
      <c r="T158" s="153">
        <f t="shared" si="13"/>
        <v>0</v>
      </c>
      <c r="AR158" s="154" t="s">
        <v>890</v>
      </c>
      <c r="AT158" s="154" t="s">
        <v>479</v>
      </c>
      <c r="AU158" s="154" t="s">
        <v>87</v>
      </c>
      <c r="AY158" s="16" t="s">
        <v>143</v>
      </c>
      <c r="BE158" s="155">
        <f t="shared" si="14"/>
        <v>0</v>
      </c>
      <c r="BF158" s="155">
        <f t="shared" si="15"/>
        <v>0</v>
      </c>
      <c r="BG158" s="155">
        <f t="shared" si="16"/>
        <v>0</v>
      </c>
      <c r="BH158" s="155">
        <f t="shared" si="17"/>
        <v>0</v>
      </c>
      <c r="BI158" s="155">
        <f t="shared" si="18"/>
        <v>0</v>
      </c>
      <c r="BJ158" s="16" t="s">
        <v>87</v>
      </c>
      <c r="BK158" s="155">
        <f t="shared" si="19"/>
        <v>0</v>
      </c>
      <c r="BL158" s="16" t="s">
        <v>890</v>
      </c>
      <c r="BM158" s="154" t="s">
        <v>435</v>
      </c>
    </row>
    <row r="159" spans="2:65" s="1" customFormat="1" ht="16.5" customHeight="1">
      <c r="B159" s="31"/>
      <c r="C159" s="142" t="s">
        <v>344</v>
      </c>
      <c r="D159" s="142" t="s">
        <v>145</v>
      </c>
      <c r="E159" s="143" t="s">
        <v>1976</v>
      </c>
      <c r="F159" s="144" t="s">
        <v>1977</v>
      </c>
      <c r="G159" s="145" t="s">
        <v>196</v>
      </c>
      <c r="H159" s="146">
        <v>1</v>
      </c>
      <c r="I159" s="147"/>
      <c r="J159" s="148">
        <f t="shared" si="10"/>
        <v>0</v>
      </c>
      <c r="K159" s="149"/>
      <c r="L159" s="31"/>
      <c r="M159" s="150" t="s">
        <v>1</v>
      </c>
      <c r="N159" s="151" t="s">
        <v>40</v>
      </c>
      <c r="P159" s="152">
        <f t="shared" si="11"/>
        <v>0</v>
      </c>
      <c r="Q159" s="152">
        <v>0</v>
      </c>
      <c r="R159" s="152">
        <f t="shared" si="12"/>
        <v>0</v>
      </c>
      <c r="S159" s="152">
        <v>0</v>
      </c>
      <c r="T159" s="153">
        <f t="shared" si="13"/>
        <v>0</v>
      </c>
      <c r="AR159" s="154" t="s">
        <v>573</v>
      </c>
      <c r="AT159" s="154" t="s">
        <v>145</v>
      </c>
      <c r="AU159" s="154" t="s">
        <v>87</v>
      </c>
      <c r="AY159" s="16" t="s">
        <v>143</v>
      </c>
      <c r="BE159" s="155">
        <f t="shared" si="14"/>
        <v>0</v>
      </c>
      <c r="BF159" s="155">
        <f t="shared" si="15"/>
        <v>0</v>
      </c>
      <c r="BG159" s="155">
        <f t="shared" si="16"/>
        <v>0</v>
      </c>
      <c r="BH159" s="155">
        <f t="shared" si="17"/>
        <v>0</v>
      </c>
      <c r="BI159" s="155">
        <f t="shared" si="18"/>
        <v>0</v>
      </c>
      <c r="BJ159" s="16" t="s">
        <v>87</v>
      </c>
      <c r="BK159" s="155">
        <f t="shared" si="19"/>
        <v>0</v>
      </c>
      <c r="BL159" s="16" t="s">
        <v>573</v>
      </c>
      <c r="BM159" s="154" t="s">
        <v>444</v>
      </c>
    </row>
    <row r="160" spans="2:65" s="1" customFormat="1" ht="16.5" customHeight="1">
      <c r="B160" s="31"/>
      <c r="C160" s="183" t="s">
        <v>350</v>
      </c>
      <c r="D160" s="183" t="s">
        <v>479</v>
      </c>
      <c r="E160" s="184" t="s">
        <v>1978</v>
      </c>
      <c r="F160" s="185" t="s">
        <v>1979</v>
      </c>
      <c r="G160" s="186" t="s">
        <v>196</v>
      </c>
      <c r="H160" s="187">
        <v>1</v>
      </c>
      <c r="I160" s="188"/>
      <c r="J160" s="189">
        <f t="shared" si="10"/>
        <v>0</v>
      </c>
      <c r="K160" s="190"/>
      <c r="L160" s="191"/>
      <c r="M160" s="192" t="s">
        <v>1</v>
      </c>
      <c r="N160" s="193" t="s">
        <v>40</v>
      </c>
      <c r="P160" s="152">
        <f t="shared" si="11"/>
        <v>0</v>
      </c>
      <c r="Q160" s="152">
        <v>0</v>
      </c>
      <c r="R160" s="152">
        <f t="shared" si="12"/>
        <v>0</v>
      </c>
      <c r="S160" s="152">
        <v>0</v>
      </c>
      <c r="T160" s="153">
        <f t="shared" si="13"/>
        <v>0</v>
      </c>
      <c r="AR160" s="154" t="s">
        <v>890</v>
      </c>
      <c r="AT160" s="154" t="s">
        <v>479</v>
      </c>
      <c r="AU160" s="154" t="s">
        <v>87</v>
      </c>
      <c r="AY160" s="16" t="s">
        <v>143</v>
      </c>
      <c r="BE160" s="155">
        <f t="shared" si="14"/>
        <v>0</v>
      </c>
      <c r="BF160" s="155">
        <f t="shared" si="15"/>
        <v>0</v>
      </c>
      <c r="BG160" s="155">
        <f t="shared" si="16"/>
        <v>0</v>
      </c>
      <c r="BH160" s="155">
        <f t="shared" si="17"/>
        <v>0</v>
      </c>
      <c r="BI160" s="155">
        <f t="shared" si="18"/>
        <v>0</v>
      </c>
      <c r="BJ160" s="16" t="s">
        <v>87</v>
      </c>
      <c r="BK160" s="155">
        <f t="shared" si="19"/>
        <v>0</v>
      </c>
      <c r="BL160" s="16" t="s">
        <v>890</v>
      </c>
      <c r="BM160" s="154" t="s">
        <v>453</v>
      </c>
    </row>
    <row r="161" spans="2:65" s="1" customFormat="1" ht="16.5" customHeight="1">
      <c r="B161" s="31"/>
      <c r="C161" s="142" t="s">
        <v>356</v>
      </c>
      <c r="D161" s="142" t="s">
        <v>145</v>
      </c>
      <c r="E161" s="143" t="s">
        <v>1980</v>
      </c>
      <c r="F161" s="144" t="s">
        <v>1981</v>
      </c>
      <c r="G161" s="145" t="s">
        <v>196</v>
      </c>
      <c r="H161" s="146">
        <v>9</v>
      </c>
      <c r="I161" s="147"/>
      <c r="J161" s="148">
        <f t="shared" si="10"/>
        <v>0</v>
      </c>
      <c r="K161" s="149"/>
      <c r="L161" s="31"/>
      <c r="M161" s="150" t="s">
        <v>1</v>
      </c>
      <c r="N161" s="151" t="s">
        <v>40</v>
      </c>
      <c r="P161" s="152">
        <f t="shared" si="11"/>
        <v>0</v>
      </c>
      <c r="Q161" s="152">
        <v>0</v>
      </c>
      <c r="R161" s="152">
        <f t="shared" si="12"/>
        <v>0</v>
      </c>
      <c r="S161" s="152">
        <v>0</v>
      </c>
      <c r="T161" s="153">
        <f t="shared" si="13"/>
        <v>0</v>
      </c>
      <c r="AR161" s="154" t="s">
        <v>573</v>
      </c>
      <c r="AT161" s="154" t="s">
        <v>145</v>
      </c>
      <c r="AU161" s="154" t="s">
        <v>87</v>
      </c>
      <c r="AY161" s="16" t="s">
        <v>143</v>
      </c>
      <c r="BE161" s="155">
        <f t="shared" si="14"/>
        <v>0</v>
      </c>
      <c r="BF161" s="155">
        <f t="shared" si="15"/>
        <v>0</v>
      </c>
      <c r="BG161" s="155">
        <f t="shared" si="16"/>
        <v>0</v>
      </c>
      <c r="BH161" s="155">
        <f t="shared" si="17"/>
        <v>0</v>
      </c>
      <c r="BI161" s="155">
        <f t="shared" si="18"/>
        <v>0</v>
      </c>
      <c r="BJ161" s="16" t="s">
        <v>87</v>
      </c>
      <c r="BK161" s="155">
        <f t="shared" si="19"/>
        <v>0</v>
      </c>
      <c r="BL161" s="16" t="s">
        <v>573</v>
      </c>
      <c r="BM161" s="154" t="s">
        <v>464</v>
      </c>
    </row>
    <row r="162" spans="2:65" s="1" customFormat="1" ht="24.25" customHeight="1">
      <c r="B162" s="31"/>
      <c r="C162" s="183" t="s">
        <v>361</v>
      </c>
      <c r="D162" s="183" t="s">
        <v>479</v>
      </c>
      <c r="E162" s="184" t="s">
        <v>1982</v>
      </c>
      <c r="F162" s="185" t="s">
        <v>1983</v>
      </c>
      <c r="G162" s="186" t="s">
        <v>196</v>
      </c>
      <c r="H162" s="187">
        <v>7</v>
      </c>
      <c r="I162" s="188"/>
      <c r="J162" s="189">
        <f t="shared" si="10"/>
        <v>0</v>
      </c>
      <c r="K162" s="190"/>
      <c r="L162" s="191"/>
      <c r="M162" s="192" t="s">
        <v>1</v>
      </c>
      <c r="N162" s="193" t="s">
        <v>40</v>
      </c>
      <c r="P162" s="152">
        <f t="shared" si="11"/>
        <v>0</v>
      </c>
      <c r="Q162" s="152">
        <v>0</v>
      </c>
      <c r="R162" s="152">
        <f t="shared" si="12"/>
        <v>0</v>
      </c>
      <c r="S162" s="152">
        <v>0</v>
      </c>
      <c r="T162" s="153">
        <f t="shared" si="13"/>
        <v>0</v>
      </c>
      <c r="AR162" s="154" t="s">
        <v>890</v>
      </c>
      <c r="AT162" s="154" t="s">
        <v>479</v>
      </c>
      <c r="AU162" s="154" t="s">
        <v>87</v>
      </c>
      <c r="AY162" s="16" t="s">
        <v>143</v>
      </c>
      <c r="BE162" s="155">
        <f t="shared" si="14"/>
        <v>0</v>
      </c>
      <c r="BF162" s="155">
        <f t="shared" si="15"/>
        <v>0</v>
      </c>
      <c r="BG162" s="155">
        <f t="shared" si="16"/>
        <v>0</v>
      </c>
      <c r="BH162" s="155">
        <f t="shared" si="17"/>
        <v>0</v>
      </c>
      <c r="BI162" s="155">
        <f t="shared" si="18"/>
        <v>0</v>
      </c>
      <c r="BJ162" s="16" t="s">
        <v>87</v>
      </c>
      <c r="BK162" s="155">
        <f t="shared" si="19"/>
        <v>0</v>
      </c>
      <c r="BL162" s="16" t="s">
        <v>890</v>
      </c>
      <c r="BM162" s="154" t="s">
        <v>473</v>
      </c>
    </row>
    <row r="163" spans="2:65" s="1" customFormat="1" ht="24.25" customHeight="1">
      <c r="B163" s="31"/>
      <c r="C163" s="183" t="s">
        <v>368</v>
      </c>
      <c r="D163" s="183" t="s">
        <v>479</v>
      </c>
      <c r="E163" s="184" t="s">
        <v>1984</v>
      </c>
      <c r="F163" s="185" t="s">
        <v>1985</v>
      </c>
      <c r="G163" s="186" t="s">
        <v>196</v>
      </c>
      <c r="H163" s="187">
        <v>1</v>
      </c>
      <c r="I163" s="188"/>
      <c r="J163" s="189">
        <f t="shared" si="10"/>
        <v>0</v>
      </c>
      <c r="K163" s="190"/>
      <c r="L163" s="191"/>
      <c r="M163" s="192" t="s">
        <v>1</v>
      </c>
      <c r="N163" s="193" t="s">
        <v>40</v>
      </c>
      <c r="P163" s="152">
        <f t="shared" si="11"/>
        <v>0</v>
      </c>
      <c r="Q163" s="152">
        <v>0</v>
      </c>
      <c r="R163" s="152">
        <f t="shared" si="12"/>
        <v>0</v>
      </c>
      <c r="S163" s="152">
        <v>0</v>
      </c>
      <c r="T163" s="153">
        <f t="shared" si="13"/>
        <v>0</v>
      </c>
      <c r="AR163" s="154" t="s">
        <v>890</v>
      </c>
      <c r="AT163" s="154" t="s">
        <v>479</v>
      </c>
      <c r="AU163" s="154" t="s">
        <v>87</v>
      </c>
      <c r="AY163" s="16" t="s">
        <v>143</v>
      </c>
      <c r="BE163" s="155">
        <f t="shared" si="14"/>
        <v>0</v>
      </c>
      <c r="BF163" s="155">
        <f t="shared" si="15"/>
        <v>0</v>
      </c>
      <c r="BG163" s="155">
        <f t="shared" si="16"/>
        <v>0</v>
      </c>
      <c r="BH163" s="155">
        <f t="shared" si="17"/>
        <v>0</v>
      </c>
      <c r="BI163" s="155">
        <f t="shared" si="18"/>
        <v>0</v>
      </c>
      <c r="BJ163" s="16" t="s">
        <v>87</v>
      </c>
      <c r="BK163" s="155">
        <f t="shared" si="19"/>
        <v>0</v>
      </c>
      <c r="BL163" s="16" t="s">
        <v>890</v>
      </c>
      <c r="BM163" s="154" t="s">
        <v>484</v>
      </c>
    </row>
    <row r="164" spans="2:65" s="1" customFormat="1" ht="24.25" customHeight="1">
      <c r="B164" s="31"/>
      <c r="C164" s="183" t="s">
        <v>383</v>
      </c>
      <c r="D164" s="183" t="s">
        <v>479</v>
      </c>
      <c r="E164" s="184" t="s">
        <v>1986</v>
      </c>
      <c r="F164" s="185" t="s">
        <v>1987</v>
      </c>
      <c r="G164" s="186" t="s">
        <v>196</v>
      </c>
      <c r="H164" s="187">
        <v>1</v>
      </c>
      <c r="I164" s="188"/>
      <c r="J164" s="189">
        <f t="shared" si="10"/>
        <v>0</v>
      </c>
      <c r="K164" s="190"/>
      <c r="L164" s="191"/>
      <c r="M164" s="192" t="s">
        <v>1</v>
      </c>
      <c r="N164" s="193" t="s">
        <v>40</v>
      </c>
      <c r="P164" s="152">
        <f t="shared" si="11"/>
        <v>0</v>
      </c>
      <c r="Q164" s="152">
        <v>0</v>
      </c>
      <c r="R164" s="152">
        <f t="shared" si="12"/>
        <v>0</v>
      </c>
      <c r="S164" s="152">
        <v>0</v>
      </c>
      <c r="T164" s="153">
        <f t="shared" si="13"/>
        <v>0</v>
      </c>
      <c r="AR164" s="154" t="s">
        <v>890</v>
      </c>
      <c r="AT164" s="154" t="s">
        <v>479</v>
      </c>
      <c r="AU164" s="154" t="s">
        <v>87</v>
      </c>
      <c r="AY164" s="16" t="s">
        <v>143</v>
      </c>
      <c r="BE164" s="155">
        <f t="shared" si="14"/>
        <v>0</v>
      </c>
      <c r="BF164" s="155">
        <f t="shared" si="15"/>
        <v>0</v>
      </c>
      <c r="BG164" s="155">
        <f t="shared" si="16"/>
        <v>0</v>
      </c>
      <c r="BH164" s="155">
        <f t="shared" si="17"/>
        <v>0</v>
      </c>
      <c r="BI164" s="155">
        <f t="shared" si="18"/>
        <v>0</v>
      </c>
      <c r="BJ164" s="16" t="s">
        <v>87</v>
      </c>
      <c r="BK164" s="155">
        <f t="shared" si="19"/>
        <v>0</v>
      </c>
      <c r="BL164" s="16" t="s">
        <v>890</v>
      </c>
      <c r="BM164" s="154" t="s">
        <v>493</v>
      </c>
    </row>
    <row r="165" spans="2:65" s="1" customFormat="1" ht="24.25" customHeight="1">
      <c r="B165" s="31"/>
      <c r="C165" s="142" t="s">
        <v>387</v>
      </c>
      <c r="D165" s="142" t="s">
        <v>145</v>
      </c>
      <c r="E165" s="143" t="s">
        <v>1988</v>
      </c>
      <c r="F165" s="144" t="s">
        <v>1989</v>
      </c>
      <c r="G165" s="145" t="s">
        <v>196</v>
      </c>
      <c r="H165" s="146">
        <v>47</v>
      </c>
      <c r="I165" s="147"/>
      <c r="J165" s="148">
        <f t="shared" si="10"/>
        <v>0</v>
      </c>
      <c r="K165" s="149"/>
      <c r="L165" s="31"/>
      <c r="M165" s="150" t="s">
        <v>1</v>
      </c>
      <c r="N165" s="151" t="s">
        <v>40</v>
      </c>
      <c r="P165" s="152">
        <f t="shared" si="11"/>
        <v>0</v>
      </c>
      <c r="Q165" s="152">
        <v>0</v>
      </c>
      <c r="R165" s="152">
        <f t="shared" si="12"/>
        <v>0</v>
      </c>
      <c r="S165" s="152">
        <v>0</v>
      </c>
      <c r="T165" s="153">
        <f t="shared" si="13"/>
        <v>0</v>
      </c>
      <c r="AR165" s="154" t="s">
        <v>573</v>
      </c>
      <c r="AT165" s="154" t="s">
        <v>145</v>
      </c>
      <c r="AU165" s="154" t="s">
        <v>87</v>
      </c>
      <c r="AY165" s="16" t="s">
        <v>143</v>
      </c>
      <c r="BE165" s="155">
        <f t="shared" si="14"/>
        <v>0</v>
      </c>
      <c r="BF165" s="155">
        <f t="shared" si="15"/>
        <v>0</v>
      </c>
      <c r="BG165" s="155">
        <f t="shared" si="16"/>
        <v>0</v>
      </c>
      <c r="BH165" s="155">
        <f t="shared" si="17"/>
        <v>0</v>
      </c>
      <c r="BI165" s="155">
        <f t="shared" si="18"/>
        <v>0</v>
      </c>
      <c r="BJ165" s="16" t="s">
        <v>87</v>
      </c>
      <c r="BK165" s="155">
        <f t="shared" si="19"/>
        <v>0</v>
      </c>
      <c r="BL165" s="16" t="s">
        <v>573</v>
      </c>
      <c r="BM165" s="154" t="s">
        <v>505</v>
      </c>
    </row>
    <row r="166" spans="2:65" s="1" customFormat="1" ht="16.5" customHeight="1">
      <c r="B166" s="31"/>
      <c r="C166" s="183" t="s">
        <v>391</v>
      </c>
      <c r="D166" s="183" t="s">
        <v>479</v>
      </c>
      <c r="E166" s="184" t="s">
        <v>1970</v>
      </c>
      <c r="F166" s="185" t="s">
        <v>1971</v>
      </c>
      <c r="G166" s="186" t="s">
        <v>196</v>
      </c>
      <c r="H166" s="187">
        <v>47</v>
      </c>
      <c r="I166" s="188"/>
      <c r="J166" s="189">
        <f t="shared" si="10"/>
        <v>0</v>
      </c>
      <c r="K166" s="190"/>
      <c r="L166" s="191"/>
      <c r="M166" s="192" t="s">
        <v>1</v>
      </c>
      <c r="N166" s="193" t="s">
        <v>40</v>
      </c>
      <c r="P166" s="152">
        <f t="shared" si="11"/>
        <v>0</v>
      </c>
      <c r="Q166" s="152">
        <v>0</v>
      </c>
      <c r="R166" s="152">
        <f t="shared" si="12"/>
        <v>0</v>
      </c>
      <c r="S166" s="152">
        <v>0</v>
      </c>
      <c r="T166" s="153">
        <f t="shared" si="13"/>
        <v>0</v>
      </c>
      <c r="AR166" s="154" t="s">
        <v>890</v>
      </c>
      <c r="AT166" s="154" t="s">
        <v>479</v>
      </c>
      <c r="AU166" s="154" t="s">
        <v>87</v>
      </c>
      <c r="AY166" s="16" t="s">
        <v>143</v>
      </c>
      <c r="BE166" s="155">
        <f t="shared" si="14"/>
        <v>0</v>
      </c>
      <c r="BF166" s="155">
        <f t="shared" si="15"/>
        <v>0</v>
      </c>
      <c r="BG166" s="155">
        <f t="shared" si="16"/>
        <v>0</v>
      </c>
      <c r="BH166" s="155">
        <f t="shared" si="17"/>
        <v>0</v>
      </c>
      <c r="BI166" s="155">
        <f t="shared" si="18"/>
        <v>0</v>
      </c>
      <c r="BJ166" s="16" t="s">
        <v>87</v>
      </c>
      <c r="BK166" s="155">
        <f t="shared" si="19"/>
        <v>0</v>
      </c>
      <c r="BL166" s="16" t="s">
        <v>890</v>
      </c>
      <c r="BM166" s="154" t="s">
        <v>516</v>
      </c>
    </row>
    <row r="167" spans="2:65" s="1" customFormat="1" ht="24.25" customHeight="1">
      <c r="B167" s="31"/>
      <c r="C167" s="183" t="s">
        <v>395</v>
      </c>
      <c r="D167" s="183" t="s">
        <v>479</v>
      </c>
      <c r="E167" s="184" t="s">
        <v>1990</v>
      </c>
      <c r="F167" s="185" t="s">
        <v>1991</v>
      </c>
      <c r="G167" s="186" t="s">
        <v>196</v>
      </c>
      <c r="H167" s="187">
        <v>47</v>
      </c>
      <c r="I167" s="188"/>
      <c r="J167" s="189">
        <f t="shared" si="10"/>
        <v>0</v>
      </c>
      <c r="K167" s="190"/>
      <c r="L167" s="191"/>
      <c r="M167" s="192" t="s">
        <v>1</v>
      </c>
      <c r="N167" s="193" t="s">
        <v>40</v>
      </c>
      <c r="P167" s="152">
        <f t="shared" si="11"/>
        <v>0</v>
      </c>
      <c r="Q167" s="152">
        <v>0</v>
      </c>
      <c r="R167" s="152">
        <f t="shared" si="12"/>
        <v>0</v>
      </c>
      <c r="S167" s="152">
        <v>0</v>
      </c>
      <c r="T167" s="153">
        <f t="shared" si="13"/>
        <v>0</v>
      </c>
      <c r="AR167" s="154" t="s">
        <v>890</v>
      </c>
      <c r="AT167" s="154" t="s">
        <v>479</v>
      </c>
      <c r="AU167" s="154" t="s">
        <v>87</v>
      </c>
      <c r="AY167" s="16" t="s">
        <v>143</v>
      </c>
      <c r="BE167" s="155">
        <f t="shared" si="14"/>
        <v>0</v>
      </c>
      <c r="BF167" s="155">
        <f t="shared" si="15"/>
        <v>0</v>
      </c>
      <c r="BG167" s="155">
        <f t="shared" si="16"/>
        <v>0</v>
      </c>
      <c r="BH167" s="155">
        <f t="shared" si="17"/>
        <v>0</v>
      </c>
      <c r="BI167" s="155">
        <f t="shared" si="18"/>
        <v>0</v>
      </c>
      <c r="BJ167" s="16" t="s">
        <v>87</v>
      </c>
      <c r="BK167" s="155">
        <f t="shared" si="19"/>
        <v>0</v>
      </c>
      <c r="BL167" s="16" t="s">
        <v>890</v>
      </c>
      <c r="BM167" s="154" t="s">
        <v>525</v>
      </c>
    </row>
    <row r="168" spans="2:65" s="1" customFormat="1" ht="24.25" customHeight="1">
      <c r="B168" s="31"/>
      <c r="C168" s="142" t="s">
        <v>399</v>
      </c>
      <c r="D168" s="142" t="s">
        <v>145</v>
      </c>
      <c r="E168" s="143" t="s">
        <v>1992</v>
      </c>
      <c r="F168" s="144" t="s">
        <v>1993</v>
      </c>
      <c r="G168" s="145" t="s">
        <v>196</v>
      </c>
      <c r="H168" s="146">
        <v>1</v>
      </c>
      <c r="I168" s="147"/>
      <c r="J168" s="148">
        <f t="shared" si="10"/>
        <v>0</v>
      </c>
      <c r="K168" s="149"/>
      <c r="L168" s="31"/>
      <c r="M168" s="150" t="s">
        <v>1</v>
      </c>
      <c r="N168" s="151" t="s">
        <v>40</v>
      </c>
      <c r="P168" s="152">
        <f t="shared" si="11"/>
        <v>0</v>
      </c>
      <c r="Q168" s="152">
        <v>0</v>
      </c>
      <c r="R168" s="152">
        <f t="shared" si="12"/>
        <v>0</v>
      </c>
      <c r="S168" s="152">
        <v>0</v>
      </c>
      <c r="T168" s="153">
        <f t="shared" si="13"/>
        <v>0</v>
      </c>
      <c r="AR168" s="154" t="s">
        <v>573</v>
      </c>
      <c r="AT168" s="154" t="s">
        <v>145</v>
      </c>
      <c r="AU168" s="154" t="s">
        <v>87</v>
      </c>
      <c r="AY168" s="16" t="s">
        <v>143</v>
      </c>
      <c r="BE168" s="155">
        <f t="shared" si="14"/>
        <v>0</v>
      </c>
      <c r="BF168" s="155">
        <f t="shared" si="15"/>
        <v>0</v>
      </c>
      <c r="BG168" s="155">
        <f t="shared" si="16"/>
        <v>0</v>
      </c>
      <c r="BH168" s="155">
        <f t="shared" si="17"/>
        <v>0</v>
      </c>
      <c r="BI168" s="155">
        <f t="shared" si="18"/>
        <v>0</v>
      </c>
      <c r="BJ168" s="16" t="s">
        <v>87</v>
      </c>
      <c r="BK168" s="155">
        <f t="shared" si="19"/>
        <v>0</v>
      </c>
      <c r="BL168" s="16" t="s">
        <v>573</v>
      </c>
      <c r="BM168" s="154" t="s">
        <v>548</v>
      </c>
    </row>
    <row r="169" spans="2:65" s="1" customFormat="1" ht="24.25" customHeight="1">
      <c r="B169" s="31"/>
      <c r="C169" s="183" t="s">
        <v>404</v>
      </c>
      <c r="D169" s="183" t="s">
        <v>479</v>
      </c>
      <c r="E169" s="184" t="s">
        <v>1994</v>
      </c>
      <c r="F169" s="185" t="s">
        <v>1995</v>
      </c>
      <c r="G169" s="186" t="s">
        <v>196</v>
      </c>
      <c r="H169" s="187">
        <v>1</v>
      </c>
      <c r="I169" s="188"/>
      <c r="J169" s="189">
        <f t="shared" si="10"/>
        <v>0</v>
      </c>
      <c r="K169" s="190"/>
      <c r="L169" s="191"/>
      <c r="M169" s="192" t="s">
        <v>1</v>
      </c>
      <c r="N169" s="193" t="s">
        <v>40</v>
      </c>
      <c r="P169" s="152">
        <f t="shared" si="11"/>
        <v>0</v>
      </c>
      <c r="Q169" s="152">
        <v>0</v>
      </c>
      <c r="R169" s="152">
        <f t="shared" si="12"/>
        <v>0</v>
      </c>
      <c r="S169" s="152">
        <v>0</v>
      </c>
      <c r="T169" s="153">
        <f t="shared" si="13"/>
        <v>0</v>
      </c>
      <c r="AR169" s="154" t="s">
        <v>890</v>
      </c>
      <c r="AT169" s="154" t="s">
        <v>479</v>
      </c>
      <c r="AU169" s="154" t="s">
        <v>87</v>
      </c>
      <c r="AY169" s="16" t="s">
        <v>143</v>
      </c>
      <c r="BE169" s="155">
        <f t="shared" si="14"/>
        <v>0</v>
      </c>
      <c r="BF169" s="155">
        <f t="shared" si="15"/>
        <v>0</v>
      </c>
      <c r="BG169" s="155">
        <f t="shared" si="16"/>
        <v>0</v>
      </c>
      <c r="BH169" s="155">
        <f t="shared" si="17"/>
        <v>0</v>
      </c>
      <c r="BI169" s="155">
        <f t="shared" si="18"/>
        <v>0</v>
      </c>
      <c r="BJ169" s="16" t="s">
        <v>87</v>
      </c>
      <c r="BK169" s="155">
        <f t="shared" si="19"/>
        <v>0</v>
      </c>
      <c r="BL169" s="16" t="s">
        <v>890</v>
      </c>
      <c r="BM169" s="154" t="s">
        <v>564</v>
      </c>
    </row>
    <row r="170" spans="2:65" s="1" customFormat="1" ht="24.25" customHeight="1">
      <c r="B170" s="31"/>
      <c r="C170" s="142" t="s">
        <v>410</v>
      </c>
      <c r="D170" s="142" t="s">
        <v>145</v>
      </c>
      <c r="E170" s="143" t="s">
        <v>1996</v>
      </c>
      <c r="F170" s="144" t="s">
        <v>1997</v>
      </c>
      <c r="G170" s="145" t="s">
        <v>196</v>
      </c>
      <c r="H170" s="146">
        <v>1</v>
      </c>
      <c r="I170" s="147"/>
      <c r="J170" s="148">
        <f t="shared" si="10"/>
        <v>0</v>
      </c>
      <c r="K170" s="149"/>
      <c r="L170" s="31"/>
      <c r="M170" s="150" t="s">
        <v>1</v>
      </c>
      <c r="N170" s="151" t="s">
        <v>40</v>
      </c>
      <c r="P170" s="152">
        <f t="shared" si="11"/>
        <v>0</v>
      </c>
      <c r="Q170" s="152">
        <v>0</v>
      </c>
      <c r="R170" s="152">
        <f t="shared" si="12"/>
        <v>0</v>
      </c>
      <c r="S170" s="152">
        <v>0</v>
      </c>
      <c r="T170" s="153">
        <f t="shared" si="13"/>
        <v>0</v>
      </c>
      <c r="AR170" s="154" t="s">
        <v>573</v>
      </c>
      <c r="AT170" s="154" t="s">
        <v>145</v>
      </c>
      <c r="AU170" s="154" t="s">
        <v>87</v>
      </c>
      <c r="AY170" s="16" t="s">
        <v>143</v>
      </c>
      <c r="BE170" s="155">
        <f t="shared" si="14"/>
        <v>0</v>
      </c>
      <c r="BF170" s="155">
        <f t="shared" si="15"/>
        <v>0</v>
      </c>
      <c r="BG170" s="155">
        <f t="shared" si="16"/>
        <v>0</v>
      </c>
      <c r="BH170" s="155">
        <f t="shared" si="17"/>
        <v>0</v>
      </c>
      <c r="BI170" s="155">
        <f t="shared" si="18"/>
        <v>0</v>
      </c>
      <c r="BJ170" s="16" t="s">
        <v>87</v>
      </c>
      <c r="BK170" s="155">
        <f t="shared" si="19"/>
        <v>0</v>
      </c>
      <c r="BL170" s="16" t="s">
        <v>573</v>
      </c>
      <c r="BM170" s="154" t="s">
        <v>573</v>
      </c>
    </row>
    <row r="171" spans="2:65" s="1" customFormat="1" ht="37.75" customHeight="1">
      <c r="B171" s="31"/>
      <c r="C171" s="183" t="s">
        <v>414</v>
      </c>
      <c r="D171" s="183" t="s">
        <v>479</v>
      </c>
      <c r="E171" s="184" t="s">
        <v>1998</v>
      </c>
      <c r="F171" s="185" t="s">
        <v>1999</v>
      </c>
      <c r="G171" s="186" t="s">
        <v>196</v>
      </c>
      <c r="H171" s="187">
        <v>1</v>
      </c>
      <c r="I171" s="188"/>
      <c r="J171" s="189">
        <f t="shared" si="10"/>
        <v>0</v>
      </c>
      <c r="K171" s="190"/>
      <c r="L171" s="191"/>
      <c r="M171" s="192" t="s">
        <v>1</v>
      </c>
      <c r="N171" s="193" t="s">
        <v>40</v>
      </c>
      <c r="P171" s="152">
        <f t="shared" si="11"/>
        <v>0</v>
      </c>
      <c r="Q171" s="152">
        <v>0</v>
      </c>
      <c r="R171" s="152">
        <f t="shared" si="12"/>
        <v>0</v>
      </c>
      <c r="S171" s="152">
        <v>0</v>
      </c>
      <c r="T171" s="153">
        <f t="shared" si="13"/>
        <v>0</v>
      </c>
      <c r="AR171" s="154" t="s">
        <v>890</v>
      </c>
      <c r="AT171" s="154" t="s">
        <v>479</v>
      </c>
      <c r="AU171" s="154" t="s">
        <v>87</v>
      </c>
      <c r="AY171" s="16" t="s">
        <v>143</v>
      </c>
      <c r="BE171" s="155">
        <f t="shared" si="14"/>
        <v>0</v>
      </c>
      <c r="BF171" s="155">
        <f t="shared" si="15"/>
        <v>0</v>
      </c>
      <c r="BG171" s="155">
        <f t="shared" si="16"/>
        <v>0</v>
      </c>
      <c r="BH171" s="155">
        <f t="shared" si="17"/>
        <v>0</v>
      </c>
      <c r="BI171" s="155">
        <f t="shared" si="18"/>
        <v>0</v>
      </c>
      <c r="BJ171" s="16" t="s">
        <v>87</v>
      </c>
      <c r="BK171" s="155">
        <f t="shared" si="19"/>
        <v>0</v>
      </c>
      <c r="BL171" s="16" t="s">
        <v>890</v>
      </c>
      <c r="BM171" s="154" t="s">
        <v>592</v>
      </c>
    </row>
    <row r="172" spans="2:65" s="1" customFormat="1" ht="21.75" customHeight="1">
      <c r="B172" s="31"/>
      <c r="C172" s="142" t="s">
        <v>420</v>
      </c>
      <c r="D172" s="142" t="s">
        <v>145</v>
      </c>
      <c r="E172" s="143" t="s">
        <v>2000</v>
      </c>
      <c r="F172" s="144" t="s">
        <v>2001</v>
      </c>
      <c r="G172" s="145" t="s">
        <v>196</v>
      </c>
      <c r="H172" s="146">
        <v>2</v>
      </c>
      <c r="I172" s="147"/>
      <c r="J172" s="148">
        <f t="shared" si="10"/>
        <v>0</v>
      </c>
      <c r="K172" s="149"/>
      <c r="L172" s="31"/>
      <c r="M172" s="150" t="s">
        <v>1</v>
      </c>
      <c r="N172" s="151" t="s">
        <v>40</v>
      </c>
      <c r="P172" s="152">
        <f t="shared" si="11"/>
        <v>0</v>
      </c>
      <c r="Q172" s="152">
        <v>0</v>
      </c>
      <c r="R172" s="152">
        <f t="shared" si="12"/>
        <v>0</v>
      </c>
      <c r="S172" s="152">
        <v>0</v>
      </c>
      <c r="T172" s="153">
        <f t="shared" si="13"/>
        <v>0</v>
      </c>
      <c r="AR172" s="154" t="s">
        <v>573</v>
      </c>
      <c r="AT172" s="154" t="s">
        <v>145</v>
      </c>
      <c r="AU172" s="154" t="s">
        <v>87</v>
      </c>
      <c r="AY172" s="16" t="s">
        <v>143</v>
      </c>
      <c r="BE172" s="155">
        <f t="shared" si="14"/>
        <v>0</v>
      </c>
      <c r="BF172" s="155">
        <f t="shared" si="15"/>
        <v>0</v>
      </c>
      <c r="BG172" s="155">
        <f t="shared" si="16"/>
        <v>0</v>
      </c>
      <c r="BH172" s="155">
        <f t="shared" si="17"/>
        <v>0</v>
      </c>
      <c r="BI172" s="155">
        <f t="shared" si="18"/>
        <v>0</v>
      </c>
      <c r="BJ172" s="16" t="s">
        <v>87</v>
      </c>
      <c r="BK172" s="155">
        <f t="shared" si="19"/>
        <v>0</v>
      </c>
      <c r="BL172" s="16" t="s">
        <v>573</v>
      </c>
      <c r="BM172" s="154" t="s">
        <v>601</v>
      </c>
    </row>
    <row r="173" spans="2:65" s="1" customFormat="1" ht="37.75" customHeight="1">
      <c r="B173" s="31"/>
      <c r="C173" s="183" t="s">
        <v>427</v>
      </c>
      <c r="D173" s="183" t="s">
        <v>479</v>
      </c>
      <c r="E173" s="184" t="s">
        <v>2002</v>
      </c>
      <c r="F173" s="185" t="s">
        <v>2003</v>
      </c>
      <c r="G173" s="186" t="s">
        <v>196</v>
      </c>
      <c r="H173" s="187">
        <v>2</v>
      </c>
      <c r="I173" s="188"/>
      <c r="J173" s="189">
        <f t="shared" si="10"/>
        <v>0</v>
      </c>
      <c r="K173" s="190"/>
      <c r="L173" s="191"/>
      <c r="M173" s="192" t="s">
        <v>1</v>
      </c>
      <c r="N173" s="193" t="s">
        <v>40</v>
      </c>
      <c r="P173" s="152">
        <f t="shared" si="11"/>
        <v>0</v>
      </c>
      <c r="Q173" s="152">
        <v>0</v>
      </c>
      <c r="R173" s="152">
        <f t="shared" si="12"/>
        <v>0</v>
      </c>
      <c r="S173" s="152">
        <v>0</v>
      </c>
      <c r="T173" s="153">
        <f t="shared" si="13"/>
        <v>0</v>
      </c>
      <c r="AR173" s="154" t="s">
        <v>890</v>
      </c>
      <c r="AT173" s="154" t="s">
        <v>479</v>
      </c>
      <c r="AU173" s="154" t="s">
        <v>87</v>
      </c>
      <c r="AY173" s="16" t="s">
        <v>143</v>
      </c>
      <c r="BE173" s="155">
        <f t="shared" si="14"/>
        <v>0</v>
      </c>
      <c r="BF173" s="155">
        <f t="shared" si="15"/>
        <v>0</v>
      </c>
      <c r="BG173" s="155">
        <f t="shared" si="16"/>
        <v>0</v>
      </c>
      <c r="BH173" s="155">
        <f t="shared" si="17"/>
        <v>0</v>
      </c>
      <c r="BI173" s="155">
        <f t="shared" si="18"/>
        <v>0</v>
      </c>
      <c r="BJ173" s="16" t="s">
        <v>87</v>
      </c>
      <c r="BK173" s="155">
        <f t="shared" si="19"/>
        <v>0</v>
      </c>
      <c r="BL173" s="16" t="s">
        <v>890</v>
      </c>
      <c r="BM173" s="154" t="s">
        <v>613</v>
      </c>
    </row>
    <row r="174" spans="2:65" s="1" customFormat="1" ht="24.25" customHeight="1">
      <c r="B174" s="31"/>
      <c r="C174" s="142" t="s">
        <v>435</v>
      </c>
      <c r="D174" s="142" t="s">
        <v>145</v>
      </c>
      <c r="E174" s="143" t="s">
        <v>2004</v>
      </c>
      <c r="F174" s="144" t="s">
        <v>2005</v>
      </c>
      <c r="G174" s="145" t="s">
        <v>196</v>
      </c>
      <c r="H174" s="146">
        <v>30</v>
      </c>
      <c r="I174" s="147"/>
      <c r="J174" s="148">
        <f t="shared" si="10"/>
        <v>0</v>
      </c>
      <c r="K174" s="149"/>
      <c r="L174" s="31"/>
      <c r="M174" s="150" t="s">
        <v>1</v>
      </c>
      <c r="N174" s="151" t="s">
        <v>40</v>
      </c>
      <c r="P174" s="152">
        <f t="shared" si="11"/>
        <v>0</v>
      </c>
      <c r="Q174" s="152">
        <v>0</v>
      </c>
      <c r="R174" s="152">
        <f t="shared" si="12"/>
        <v>0</v>
      </c>
      <c r="S174" s="152">
        <v>0</v>
      </c>
      <c r="T174" s="153">
        <f t="shared" si="13"/>
        <v>0</v>
      </c>
      <c r="AR174" s="154" t="s">
        <v>573</v>
      </c>
      <c r="AT174" s="154" t="s">
        <v>145</v>
      </c>
      <c r="AU174" s="154" t="s">
        <v>87</v>
      </c>
      <c r="AY174" s="16" t="s">
        <v>143</v>
      </c>
      <c r="BE174" s="155">
        <f t="shared" si="14"/>
        <v>0</v>
      </c>
      <c r="BF174" s="155">
        <f t="shared" si="15"/>
        <v>0</v>
      </c>
      <c r="BG174" s="155">
        <f t="shared" si="16"/>
        <v>0</v>
      </c>
      <c r="BH174" s="155">
        <f t="shared" si="17"/>
        <v>0</v>
      </c>
      <c r="BI174" s="155">
        <f t="shared" si="18"/>
        <v>0</v>
      </c>
      <c r="BJ174" s="16" t="s">
        <v>87</v>
      </c>
      <c r="BK174" s="155">
        <f t="shared" si="19"/>
        <v>0</v>
      </c>
      <c r="BL174" s="16" t="s">
        <v>573</v>
      </c>
      <c r="BM174" s="154" t="s">
        <v>621</v>
      </c>
    </row>
    <row r="175" spans="2:65" s="1" customFormat="1" ht="37.75" customHeight="1">
      <c r="B175" s="31"/>
      <c r="C175" s="183" t="s">
        <v>439</v>
      </c>
      <c r="D175" s="183" t="s">
        <v>479</v>
      </c>
      <c r="E175" s="184" t="s">
        <v>2006</v>
      </c>
      <c r="F175" s="185" t="s">
        <v>2007</v>
      </c>
      <c r="G175" s="186" t="s">
        <v>196</v>
      </c>
      <c r="H175" s="187">
        <v>30</v>
      </c>
      <c r="I175" s="188"/>
      <c r="J175" s="189">
        <f t="shared" ref="J175:J206" si="20">ROUND(I175*H175,2)</f>
        <v>0</v>
      </c>
      <c r="K175" s="190"/>
      <c r="L175" s="191"/>
      <c r="M175" s="192" t="s">
        <v>1</v>
      </c>
      <c r="N175" s="193" t="s">
        <v>40</v>
      </c>
      <c r="P175" s="152">
        <f t="shared" ref="P175:P206" si="21">O175*H175</f>
        <v>0</v>
      </c>
      <c r="Q175" s="152">
        <v>0</v>
      </c>
      <c r="R175" s="152">
        <f t="shared" ref="R175:R206" si="22">Q175*H175</f>
        <v>0</v>
      </c>
      <c r="S175" s="152">
        <v>0</v>
      </c>
      <c r="T175" s="153">
        <f t="shared" ref="T175:T206" si="23">S175*H175</f>
        <v>0</v>
      </c>
      <c r="AR175" s="154" t="s">
        <v>890</v>
      </c>
      <c r="AT175" s="154" t="s">
        <v>479</v>
      </c>
      <c r="AU175" s="154" t="s">
        <v>87</v>
      </c>
      <c r="AY175" s="16" t="s">
        <v>143</v>
      </c>
      <c r="BE175" s="155">
        <f t="shared" ref="BE175:BE209" si="24">IF(N175="základná",J175,0)</f>
        <v>0</v>
      </c>
      <c r="BF175" s="155">
        <f t="shared" ref="BF175:BF209" si="25">IF(N175="znížená",J175,0)</f>
        <v>0</v>
      </c>
      <c r="BG175" s="155">
        <f t="shared" ref="BG175:BG209" si="26">IF(N175="zákl. prenesená",J175,0)</f>
        <v>0</v>
      </c>
      <c r="BH175" s="155">
        <f t="shared" ref="BH175:BH209" si="27">IF(N175="zníž. prenesená",J175,0)</f>
        <v>0</v>
      </c>
      <c r="BI175" s="155">
        <f t="shared" ref="BI175:BI209" si="28">IF(N175="nulová",J175,0)</f>
        <v>0</v>
      </c>
      <c r="BJ175" s="16" t="s">
        <v>87</v>
      </c>
      <c r="BK175" s="155">
        <f t="shared" ref="BK175:BK209" si="29">ROUND(I175*H175,2)</f>
        <v>0</v>
      </c>
      <c r="BL175" s="16" t="s">
        <v>890</v>
      </c>
      <c r="BM175" s="154" t="s">
        <v>631</v>
      </c>
    </row>
    <row r="176" spans="2:65" s="1" customFormat="1" ht="24.25" customHeight="1">
      <c r="B176" s="31"/>
      <c r="C176" s="142" t="s">
        <v>444</v>
      </c>
      <c r="D176" s="142" t="s">
        <v>145</v>
      </c>
      <c r="E176" s="143" t="s">
        <v>2008</v>
      </c>
      <c r="F176" s="144" t="s">
        <v>2009</v>
      </c>
      <c r="G176" s="145" t="s">
        <v>196</v>
      </c>
      <c r="H176" s="146">
        <v>8</v>
      </c>
      <c r="I176" s="147"/>
      <c r="J176" s="148">
        <f t="shared" si="20"/>
        <v>0</v>
      </c>
      <c r="K176" s="149"/>
      <c r="L176" s="31"/>
      <c r="M176" s="150" t="s">
        <v>1</v>
      </c>
      <c r="N176" s="151" t="s">
        <v>40</v>
      </c>
      <c r="P176" s="152">
        <f t="shared" si="21"/>
        <v>0</v>
      </c>
      <c r="Q176" s="152">
        <v>0</v>
      </c>
      <c r="R176" s="152">
        <f t="shared" si="22"/>
        <v>0</v>
      </c>
      <c r="S176" s="152">
        <v>0</v>
      </c>
      <c r="T176" s="153">
        <f t="shared" si="23"/>
        <v>0</v>
      </c>
      <c r="AR176" s="154" t="s">
        <v>573</v>
      </c>
      <c r="AT176" s="154" t="s">
        <v>145</v>
      </c>
      <c r="AU176" s="154" t="s">
        <v>87</v>
      </c>
      <c r="AY176" s="16" t="s">
        <v>143</v>
      </c>
      <c r="BE176" s="155">
        <f t="shared" si="24"/>
        <v>0</v>
      </c>
      <c r="BF176" s="155">
        <f t="shared" si="25"/>
        <v>0</v>
      </c>
      <c r="BG176" s="155">
        <f t="shared" si="26"/>
        <v>0</v>
      </c>
      <c r="BH176" s="155">
        <f t="shared" si="27"/>
        <v>0</v>
      </c>
      <c r="BI176" s="155">
        <f t="shared" si="28"/>
        <v>0</v>
      </c>
      <c r="BJ176" s="16" t="s">
        <v>87</v>
      </c>
      <c r="BK176" s="155">
        <f t="shared" si="29"/>
        <v>0</v>
      </c>
      <c r="BL176" s="16" t="s">
        <v>573</v>
      </c>
      <c r="BM176" s="154" t="s">
        <v>641</v>
      </c>
    </row>
    <row r="177" spans="2:65" s="1" customFormat="1" ht="37.75" customHeight="1">
      <c r="B177" s="31"/>
      <c r="C177" s="183" t="s">
        <v>448</v>
      </c>
      <c r="D177" s="183" t="s">
        <v>479</v>
      </c>
      <c r="E177" s="184" t="s">
        <v>2010</v>
      </c>
      <c r="F177" s="185" t="s">
        <v>2011</v>
      </c>
      <c r="G177" s="186" t="s">
        <v>196</v>
      </c>
      <c r="H177" s="187">
        <v>8</v>
      </c>
      <c r="I177" s="188"/>
      <c r="J177" s="189">
        <f t="shared" si="20"/>
        <v>0</v>
      </c>
      <c r="K177" s="190"/>
      <c r="L177" s="191"/>
      <c r="M177" s="192" t="s">
        <v>1</v>
      </c>
      <c r="N177" s="193" t="s">
        <v>40</v>
      </c>
      <c r="P177" s="152">
        <f t="shared" si="21"/>
        <v>0</v>
      </c>
      <c r="Q177" s="152">
        <v>0</v>
      </c>
      <c r="R177" s="152">
        <f t="shared" si="22"/>
        <v>0</v>
      </c>
      <c r="S177" s="152">
        <v>0</v>
      </c>
      <c r="T177" s="153">
        <f t="shared" si="23"/>
        <v>0</v>
      </c>
      <c r="AR177" s="154" t="s">
        <v>890</v>
      </c>
      <c r="AT177" s="154" t="s">
        <v>479</v>
      </c>
      <c r="AU177" s="154" t="s">
        <v>87</v>
      </c>
      <c r="AY177" s="16" t="s">
        <v>143</v>
      </c>
      <c r="BE177" s="155">
        <f t="shared" si="24"/>
        <v>0</v>
      </c>
      <c r="BF177" s="155">
        <f t="shared" si="25"/>
        <v>0</v>
      </c>
      <c r="BG177" s="155">
        <f t="shared" si="26"/>
        <v>0</v>
      </c>
      <c r="BH177" s="155">
        <f t="shared" si="27"/>
        <v>0</v>
      </c>
      <c r="BI177" s="155">
        <f t="shared" si="28"/>
        <v>0</v>
      </c>
      <c r="BJ177" s="16" t="s">
        <v>87</v>
      </c>
      <c r="BK177" s="155">
        <f t="shared" si="29"/>
        <v>0</v>
      </c>
      <c r="BL177" s="16" t="s">
        <v>890</v>
      </c>
      <c r="BM177" s="154" t="s">
        <v>652</v>
      </c>
    </row>
    <row r="178" spans="2:65" s="1" customFormat="1" ht="24.25" customHeight="1">
      <c r="B178" s="31"/>
      <c r="C178" s="142" t="s">
        <v>453</v>
      </c>
      <c r="D178" s="142" t="s">
        <v>145</v>
      </c>
      <c r="E178" s="143" t="s">
        <v>2012</v>
      </c>
      <c r="F178" s="144" t="s">
        <v>2013</v>
      </c>
      <c r="G178" s="145" t="s">
        <v>196</v>
      </c>
      <c r="H178" s="146">
        <v>3</v>
      </c>
      <c r="I178" s="147"/>
      <c r="J178" s="148">
        <f t="shared" si="20"/>
        <v>0</v>
      </c>
      <c r="K178" s="149"/>
      <c r="L178" s="31"/>
      <c r="M178" s="150" t="s">
        <v>1</v>
      </c>
      <c r="N178" s="151" t="s">
        <v>40</v>
      </c>
      <c r="P178" s="152">
        <f t="shared" si="21"/>
        <v>0</v>
      </c>
      <c r="Q178" s="152">
        <v>0</v>
      </c>
      <c r="R178" s="152">
        <f t="shared" si="22"/>
        <v>0</v>
      </c>
      <c r="S178" s="152">
        <v>0</v>
      </c>
      <c r="T178" s="153">
        <f t="shared" si="23"/>
        <v>0</v>
      </c>
      <c r="AR178" s="154" t="s">
        <v>573</v>
      </c>
      <c r="AT178" s="154" t="s">
        <v>145</v>
      </c>
      <c r="AU178" s="154" t="s">
        <v>87</v>
      </c>
      <c r="AY178" s="16" t="s">
        <v>143</v>
      </c>
      <c r="BE178" s="155">
        <f t="shared" si="24"/>
        <v>0</v>
      </c>
      <c r="BF178" s="155">
        <f t="shared" si="25"/>
        <v>0</v>
      </c>
      <c r="BG178" s="155">
        <f t="shared" si="26"/>
        <v>0</v>
      </c>
      <c r="BH178" s="155">
        <f t="shared" si="27"/>
        <v>0</v>
      </c>
      <c r="BI178" s="155">
        <f t="shared" si="28"/>
        <v>0</v>
      </c>
      <c r="BJ178" s="16" t="s">
        <v>87</v>
      </c>
      <c r="BK178" s="155">
        <f t="shared" si="29"/>
        <v>0</v>
      </c>
      <c r="BL178" s="16" t="s">
        <v>573</v>
      </c>
      <c r="BM178" s="154" t="s">
        <v>662</v>
      </c>
    </row>
    <row r="179" spans="2:65" s="1" customFormat="1" ht="37.75" customHeight="1">
      <c r="B179" s="31"/>
      <c r="C179" s="183" t="s">
        <v>459</v>
      </c>
      <c r="D179" s="183" t="s">
        <v>479</v>
      </c>
      <c r="E179" s="184" t="s">
        <v>2014</v>
      </c>
      <c r="F179" s="185" t="s">
        <v>2015</v>
      </c>
      <c r="G179" s="186" t="s">
        <v>196</v>
      </c>
      <c r="H179" s="187">
        <v>3</v>
      </c>
      <c r="I179" s="188"/>
      <c r="J179" s="189">
        <f t="shared" si="20"/>
        <v>0</v>
      </c>
      <c r="K179" s="190"/>
      <c r="L179" s="191"/>
      <c r="M179" s="192" t="s">
        <v>1</v>
      </c>
      <c r="N179" s="193" t="s">
        <v>40</v>
      </c>
      <c r="P179" s="152">
        <f t="shared" si="21"/>
        <v>0</v>
      </c>
      <c r="Q179" s="152">
        <v>0</v>
      </c>
      <c r="R179" s="152">
        <f t="shared" si="22"/>
        <v>0</v>
      </c>
      <c r="S179" s="152">
        <v>0</v>
      </c>
      <c r="T179" s="153">
        <f t="shared" si="23"/>
        <v>0</v>
      </c>
      <c r="AR179" s="154" t="s">
        <v>890</v>
      </c>
      <c r="AT179" s="154" t="s">
        <v>479</v>
      </c>
      <c r="AU179" s="154" t="s">
        <v>87</v>
      </c>
      <c r="AY179" s="16" t="s">
        <v>143</v>
      </c>
      <c r="BE179" s="155">
        <f t="shared" si="24"/>
        <v>0</v>
      </c>
      <c r="BF179" s="155">
        <f t="shared" si="25"/>
        <v>0</v>
      </c>
      <c r="BG179" s="155">
        <f t="shared" si="26"/>
        <v>0</v>
      </c>
      <c r="BH179" s="155">
        <f t="shared" si="27"/>
        <v>0</v>
      </c>
      <c r="BI179" s="155">
        <f t="shared" si="28"/>
        <v>0</v>
      </c>
      <c r="BJ179" s="16" t="s">
        <v>87</v>
      </c>
      <c r="BK179" s="155">
        <f t="shared" si="29"/>
        <v>0</v>
      </c>
      <c r="BL179" s="16" t="s">
        <v>890</v>
      </c>
      <c r="BM179" s="154" t="s">
        <v>674</v>
      </c>
    </row>
    <row r="180" spans="2:65" s="1" customFormat="1" ht="16.5" customHeight="1">
      <c r="B180" s="31"/>
      <c r="C180" s="183" t="s">
        <v>464</v>
      </c>
      <c r="D180" s="183" t="s">
        <v>479</v>
      </c>
      <c r="E180" s="184" t="s">
        <v>2016</v>
      </c>
      <c r="F180" s="185" t="s">
        <v>2017</v>
      </c>
      <c r="G180" s="186" t="s">
        <v>196</v>
      </c>
      <c r="H180" s="187">
        <v>1</v>
      </c>
      <c r="I180" s="188"/>
      <c r="J180" s="189">
        <f t="shared" si="20"/>
        <v>0</v>
      </c>
      <c r="K180" s="190"/>
      <c r="L180" s="191"/>
      <c r="M180" s="192" t="s">
        <v>1</v>
      </c>
      <c r="N180" s="193" t="s">
        <v>40</v>
      </c>
      <c r="P180" s="152">
        <f t="shared" si="21"/>
        <v>0</v>
      </c>
      <c r="Q180" s="152">
        <v>0</v>
      </c>
      <c r="R180" s="152">
        <f t="shared" si="22"/>
        <v>0</v>
      </c>
      <c r="S180" s="152">
        <v>0</v>
      </c>
      <c r="T180" s="153">
        <f t="shared" si="23"/>
        <v>0</v>
      </c>
      <c r="AR180" s="154" t="s">
        <v>890</v>
      </c>
      <c r="AT180" s="154" t="s">
        <v>479</v>
      </c>
      <c r="AU180" s="154" t="s">
        <v>87</v>
      </c>
      <c r="AY180" s="16" t="s">
        <v>143</v>
      </c>
      <c r="BE180" s="155">
        <f t="shared" si="24"/>
        <v>0</v>
      </c>
      <c r="BF180" s="155">
        <f t="shared" si="25"/>
        <v>0</v>
      </c>
      <c r="BG180" s="155">
        <f t="shared" si="26"/>
        <v>0</v>
      </c>
      <c r="BH180" s="155">
        <f t="shared" si="27"/>
        <v>0</v>
      </c>
      <c r="BI180" s="155">
        <f t="shared" si="28"/>
        <v>0</v>
      </c>
      <c r="BJ180" s="16" t="s">
        <v>87</v>
      </c>
      <c r="BK180" s="155">
        <f t="shared" si="29"/>
        <v>0</v>
      </c>
      <c r="BL180" s="16" t="s">
        <v>890</v>
      </c>
      <c r="BM180" s="154" t="s">
        <v>683</v>
      </c>
    </row>
    <row r="181" spans="2:65" s="1" customFormat="1" ht="16.5" customHeight="1">
      <c r="B181" s="31"/>
      <c r="C181" s="142" t="s">
        <v>468</v>
      </c>
      <c r="D181" s="142" t="s">
        <v>145</v>
      </c>
      <c r="E181" s="143" t="s">
        <v>2018</v>
      </c>
      <c r="F181" s="144" t="s">
        <v>2019</v>
      </c>
      <c r="G181" s="145" t="s">
        <v>196</v>
      </c>
      <c r="H181" s="146">
        <v>8</v>
      </c>
      <c r="I181" s="147"/>
      <c r="J181" s="148">
        <f t="shared" si="20"/>
        <v>0</v>
      </c>
      <c r="K181" s="149"/>
      <c r="L181" s="31"/>
      <c r="M181" s="150" t="s">
        <v>1</v>
      </c>
      <c r="N181" s="151" t="s">
        <v>40</v>
      </c>
      <c r="P181" s="152">
        <f t="shared" si="21"/>
        <v>0</v>
      </c>
      <c r="Q181" s="152">
        <v>0</v>
      </c>
      <c r="R181" s="152">
        <f t="shared" si="22"/>
        <v>0</v>
      </c>
      <c r="S181" s="152">
        <v>0</v>
      </c>
      <c r="T181" s="153">
        <f t="shared" si="23"/>
        <v>0</v>
      </c>
      <c r="AR181" s="154" t="s">
        <v>573</v>
      </c>
      <c r="AT181" s="154" t="s">
        <v>145</v>
      </c>
      <c r="AU181" s="154" t="s">
        <v>87</v>
      </c>
      <c r="AY181" s="16" t="s">
        <v>143</v>
      </c>
      <c r="BE181" s="155">
        <f t="shared" si="24"/>
        <v>0</v>
      </c>
      <c r="BF181" s="155">
        <f t="shared" si="25"/>
        <v>0</v>
      </c>
      <c r="BG181" s="155">
        <f t="shared" si="26"/>
        <v>0</v>
      </c>
      <c r="BH181" s="155">
        <f t="shared" si="27"/>
        <v>0</v>
      </c>
      <c r="BI181" s="155">
        <f t="shared" si="28"/>
        <v>0</v>
      </c>
      <c r="BJ181" s="16" t="s">
        <v>87</v>
      </c>
      <c r="BK181" s="155">
        <f t="shared" si="29"/>
        <v>0</v>
      </c>
      <c r="BL181" s="16" t="s">
        <v>573</v>
      </c>
      <c r="BM181" s="154" t="s">
        <v>692</v>
      </c>
    </row>
    <row r="182" spans="2:65" s="1" customFormat="1" ht="21.75" customHeight="1">
      <c r="B182" s="31"/>
      <c r="C182" s="142" t="s">
        <v>473</v>
      </c>
      <c r="D182" s="142" t="s">
        <v>145</v>
      </c>
      <c r="E182" s="143" t="s">
        <v>2020</v>
      </c>
      <c r="F182" s="144" t="s">
        <v>2021</v>
      </c>
      <c r="G182" s="145" t="s">
        <v>196</v>
      </c>
      <c r="H182" s="146">
        <v>5</v>
      </c>
      <c r="I182" s="147"/>
      <c r="J182" s="148">
        <f t="shared" si="20"/>
        <v>0</v>
      </c>
      <c r="K182" s="149"/>
      <c r="L182" s="31"/>
      <c r="M182" s="150" t="s">
        <v>1</v>
      </c>
      <c r="N182" s="151" t="s">
        <v>40</v>
      </c>
      <c r="P182" s="152">
        <f t="shared" si="21"/>
        <v>0</v>
      </c>
      <c r="Q182" s="152">
        <v>0</v>
      </c>
      <c r="R182" s="152">
        <f t="shared" si="22"/>
        <v>0</v>
      </c>
      <c r="S182" s="152">
        <v>0</v>
      </c>
      <c r="T182" s="153">
        <f t="shared" si="23"/>
        <v>0</v>
      </c>
      <c r="AR182" s="154" t="s">
        <v>573</v>
      </c>
      <c r="AT182" s="154" t="s">
        <v>145</v>
      </c>
      <c r="AU182" s="154" t="s">
        <v>87</v>
      </c>
      <c r="AY182" s="16" t="s">
        <v>143</v>
      </c>
      <c r="BE182" s="155">
        <f t="shared" si="24"/>
        <v>0</v>
      </c>
      <c r="BF182" s="155">
        <f t="shared" si="25"/>
        <v>0</v>
      </c>
      <c r="BG182" s="155">
        <f t="shared" si="26"/>
        <v>0</v>
      </c>
      <c r="BH182" s="155">
        <f t="shared" si="27"/>
        <v>0</v>
      </c>
      <c r="BI182" s="155">
        <f t="shared" si="28"/>
        <v>0</v>
      </c>
      <c r="BJ182" s="16" t="s">
        <v>87</v>
      </c>
      <c r="BK182" s="155">
        <f t="shared" si="29"/>
        <v>0</v>
      </c>
      <c r="BL182" s="16" t="s">
        <v>573</v>
      </c>
      <c r="BM182" s="154" t="s">
        <v>706</v>
      </c>
    </row>
    <row r="183" spans="2:65" s="1" customFormat="1" ht="16.5" customHeight="1">
      <c r="B183" s="31"/>
      <c r="C183" s="142" t="s">
        <v>478</v>
      </c>
      <c r="D183" s="142" t="s">
        <v>145</v>
      </c>
      <c r="E183" s="143" t="s">
        <v>2022</v>
      </c>
      <c r="F183" s="144" t="s">
        <v>2023</v>
      </c>
      <c r="G183" s="145" t="s">
        <v>196</v>
      </c>
      <c r="H183" s="146">
        <v>30</v>
      </c>
      <c r="I183" s="147"/>
      <c r="J183" s="148">
        <f t="shared" si="20"/>
        <v>0</v>
      </c>
      <c r="K183" s="149"/>
      <c r="L183" s="31"/>
      <c r="M183" s="150" t="s">
        <v>1</v>
      </c>
      <c r="N183" s="151" t="s">
        <v>40</v>
      </c>
      <c r="P183" s="152">
        <f t="shared" si="21"/>
        <v>0</v>
      </c>
      <c r="Q183" s="152">
        <v>0</v>
      </c>
      <c r="R183" s="152">
        <f t="shared" si="22"/>
        <v>0</v>
      </c>
      <c r="S183" s="152">
        <v>0</v>
      </c>
      <c r="T183" s="153">
        <f t="shared" si="23"/>
        <v>0</v>
      </c>
      <c r="AR183" s="154" t="s">
        <v>573</v>
      </c>
      <c r="AT183" s="154" t="s">
        <v>145</v>
      </c>
      <c r="AU183" s="154" t="s">
        <v>87</v>
      </c>
      <c r="AY183" s="16" t="s">
        <v>143</v>
      </c>
      <c r="BE183" s="155">
        <f t="shared" si="24"/>
        <v>0</v>
      </c>
      <c r="BF183" s="155">
        <f t="shared" si="25"/>
        <v>0</v>
      </c>
      <c r="BG183" s="155">
        <f t="shared" si="26"/>
        <v>0</v>
      </c>
      <c r="BH183" s="155">
        <f t="shared" si="27"/>
        <v>0</v>
      </c>
      <c r="BI183" s="155">
        <f t="shared" si="28"/>
        <v>0</v>
      </c>
      <c r="BJ183" s="16" t="s">
        <v>87</v>
      </c>
      <c r="BK183" s="155">
        <f t="shared" si="29"/>
        <v>0</v>
      </c>
      <c r="BL183" s="16" t="s">
        <v>573</v>
      </c>
      <c r="BM183" s="154" t="s">
        <v>715</v>
      </c>
    </row>
    <row r="184" spans="2:65" s="1" customFormat="1" ht="21.75" customHeight="1">
      <c r="B184" s="31"/>
      <c r="C184" s="142" t="s">
        <v>484</v>
      </c>
      <c r="D184" s="142" t="s">
        <v>145</v>
      </c>
      <c r="E184" s="143" t="s">
        <v>2024</v>
      </c>
      <c r="F184" s="144" t="s">
        <v>2025</v>
      </c>
      <c r="G184" s="145" t="s">
        <v>196</v>
      </c>
      <c r="H184" s="146">
        <v>1</v>
      </c>
      <c r="I184" s="147"/>
      <c r="J184" s="148">
        <f t="shared" si="20"/>
        <v>0</v>
      </c>
      <c r="K184" s="149"/>
      <c r="L184" s="31"/>
      <c r="M184" s="150" t="s">
        <v>1</v>
      </c>
      <c r="N184" s="151" t="s">
        <v>40</v>
      </c>
      <c r="P184" s="152">
        <f t="shared" si="21"/>
        <v>0</v>
      </c>
      <c r="Q184" s="152">
        <v>0</v>
      </c>
      <c r="R184" s="152">
        <f t="shared" si="22"/>
        <v>0</v>
      </c>
      <c r="S184" s="152">
        <v>0</v>
      </c>
      <c r="T184" s="153">
        <f t="shared" si="23"/>
        <v>0</v>
      </c>
      <c r="AR184" s="154" t="s">
        <v>573</v>
      </c>
      <c r="AT184" s="154" t="s">
        <v>145</v>
      </c>
      <c r="AU184" s="154" t="s">
        <v>87</v>
      </c>
      <c r="AY184" s="16" t="s">
        <v>143</v>
      </c>
      <c r="BE184" s="155">
        <f t="shared" si="24"/>
        <v>0</v>
      </c>
      <c r="BF184" s="155">
        <f t="shared" si="25"/>
        <v>0</v>
      </c>
      <c r="BG184" s="155">
        <f t="shared" si="26"/>
        <v>0</v>
      </c>
      <c r="BH184" s="155">
        <f t="shared" si="27"/>
        <v>0</v>
      </c>
      <c r="BI184" s="155">
        <f t="shared" si="28"/>
        <v>0</v>
      </c>
      <c r="BJ184" s="16" t="s">
        <v>87</v>
      </c>
      <c r="BK184" s="155">
        <f t="shared" si="29"/>
        <v>0</v>
      </c>
      <c r="BL184" s="16" t="s">
        <v>573</v>
      </c>
      <c r="BM184" s="154" t="s">
        <v>723</v>
      </c>
    </row>
    <row r="185" spans="2:65" s="1" customFormat="1" ht="24.25" customHeight="1">
      <c r="B185" s="31"/>
      <c r="C185" s="183" t="s">
        <v>489</v>
      </c>
      <c r="D185" s="183" t="s">
        <v>479</v>
      </c>
      <c r="E185" s="184" t="s">
        <v>2026</v>
      </c>
      <c r="F185" s="185" t="s">
        <v>2027</v>
      </c>
      <c r="G185" s="186" t="s">
        <v>196</v>
      </c>
      <c r="H185" s="187">
        <v>1</v>
      </c>
      <c r="I185" s="188"/>
      <c r="J185" s="189">
        <f t="shared" si="20"/>
        <v>0</v>
      </c>
      <c r="K185" s="190"/>
      <c r="L185" s="191"/>
      <c r="M185" s="192" t="s">
        <v>1</v>
      </c>
      <c r="N185" s="193" t="s">
        <v>40</v>
      </c>
      <c r="P185" s="152">
        <f t="shared" si="21"/>
        <v>0</v>
      </c>
      <c r="Q185" s="152">
        <v>0</v>
      </c>
      <c r="R185" s="152">
        <f t="shared" si="22"/>
        <v>0</v>
      </c>
      <c r="S185" s="152">
        <v>0</v>
      </c>
      <c r="T185" s="153">
        <f t="shared" si="23"/>
        <v>0</v>
      </c>
      <c r="AR185" s="154" t="s">
        <v>890</v>
      </c>
      <c r="AT185" s="154" t="s">
        <v>479</v>
      </c>
      <c r="AU185" s="154" t="s">
        <v>87</v>
      </c>
      <c r="AY185" s="16" t="s">
        <v>143</v>
      </c>
      <c r="BE185" s="155">
        <f t="shared" si="24"/>
        <v>0</v>
      </c>
      <c r="BF185" s="155">
        <f t="shared" si="25"/>
        <v>0</v>
      </c>
      <c r="BG185" s="155">
        <f t="shared" si="26"/>
        <v>0</v>
      </c>
      <c r="BH185" s="155">
        <f t="shared" si="27"/>
        <v>0</v>
      </c>
      <c r="BI185" s="155">
        <f t="shared" si="28"/>
        <v>0</v>
      </c>
      <c r="BJ185" s="16" t="s">
        <v>87</v>
      </c>
      <c r="BK185" s="155">
        <f t="shared" si="29"/>
        <v>0</v>
      </c>
      <c r="BL185" s="16" t="s">
        <v>890</v>
      </c>
      <c r="BM185" s="154" t="s">
        <v>732</v>
      </c>
    </row>
    <row r="186" spans="2:65" s="1" customFormat="1" ht="16.5" customHeight="1">
      <c r="B186" s="31"/>
      <c r="C186" s="183" t="s">
        <v>493</v>
      </c>
      <c r="D186" s="183" t="s">
        <v>479</v>
      </c>
      <c r="E186" s="184" t="s">
        <v>2028</v>
      </c>
      <c r="F186" s="185" t="s">
        <v>2029</v>
      </c>
      <c r="G186" s="186" t="s">
        <v>196</v>
      </c>
      <c r="H186" s="187">
        <v>1</v>
      </c>
      <c r="I186" s="188"/>
      <c r="J186" s="189">
        <f t="shared" si="20"/>
        <v>0</v>
      </c>
      <c r="K186" s="190"/>
      <c r="L186" s="191"/>
      <c r="M186" s="192" t="s">
        <v>1</v>
      </c>
      <c r="N186" s="193" t="s">
        <v>40</v>
      </c>
      <c r="P186" s="152">
        <f t="shared" si="21"/>
        <v>0</v>
      </c>
      <c r="Q186" s="152">
        <v>0</v>
      </c>
      <c r="R186" s="152">
        <f t="shared" si="22"/>
        <v>0</v>
      </c>
      <c r="S186" s="152">
        <v>0</v>
      </c>
      <c r="T186" s="153">
        <f t="shared" si="23"/>
        <v>0</v>
      </c>
      <c r="AR186" s="154" t="s">
        <v>890</v>
      </c>
      <c r="AT186" s="154" t="s">
        <v>479</v>
      </c>
      <c r="AU186" s="154" t="s">
        <v>87</v>
      </c>
      <c r="AY186" s="16" t="s">
        <v>143</v>
      </c>
      <c r="BE186" s="155">
        <f t="shared" si="24"/>
        <v>0</v>
      </c>
      <c r="BF186" s="155">
        <f t="shared" si="25"/>
        <v>0</v>
      </c>
      <c r="BG186" s="155">
        <f t="shared" si="26"/>
        <v>0</v>
      </c>
      <c r="BH186" s="155">
        <f t="shared" si="27"/>
        <v>0</v>
      </c>
      <c r="BI186" s="155">
        <f t="shared" si="28"/>
        <v>0</v>
      </c>
      <c r="BJ186" s="16" t="s">
        <v>87</v>
      </c>
      <c r="BK186" s="155">
        <f t="shared" si="29"/>
        <v>0</v>
      </c>
      <c r="BL186" s="16" t="s">
        <v>890</v>
      </c>
      <c r="BM186" s="154" t="s">
        <v>742</v>
      </c>
    </row>
    <row r="187" spans="2:65" s="1" customFormat="1" ht="16.5" customHeight="1">
      <c r="B187" s="31"/>
      <c r="C187" s="142" t="s">
        <v>499</v>
      </c>
      <c r="D187" s="142" t="s">
        <v>145</v>
      </c>
      <c r="E187" s="143" t="s">
        <v>2030</v>
      </c>
      <c r="F187" s="144" t="s">
        <v>2031</v>
      </c>
      <c r="G187" s="145" t="s">
        <v>196</v>
      </c>
      <c r="H187" s="146">
        <v>18</v>
      </c>
      <c r="I187" s="147"/>
      <c r="J187" s="148">
        <f t="shared" si="20"/>
        <v>0</v>
      </c>
      <c r="K187" s="149"/>
      <c r="L187" s="31"/>
      <c r="M187" s="150" t="s">
        <v>1</v>
      </c>
      <c r="N187" s="151" t="s">
        <v>40</v>
      </c>
      <c r="P187" s="152">
        <f t="shared" si="21"/>
        <v>0</v>
      </c>
      <c r="Q187" s="152">
        <v>0</v>
      </c>
      <c r="R187" s="152">
        <f t="shared" si="22"/>
        <v>0</v>
      </c>
      <c r="S187" s="152">
        <v>0</v>
      </c>
      <c r="T187" s="153">
        <f t="shared" si="23"/>
        <v>0</v>
      </c>
      <c r="AR187" s="154" t="s">
        <v>573</v>
      </c>
      <c r="AT187" s="154" t="s">
        <v>145</v>
      </c>
      <c r="AU187" s="154" t="s">
        <v>87</v>
      </c>
      <c r="AY187" s="16" t="s">
        <v>143</v>
      </c>
      <c r="BE187" s="155">
        <f t="shared" si="24"/>
        <v>0</v>
      </c>
      <c r="BF187" s="155">
        <f t="shared" si="25"/>
        <v>0</v>
      </c>
      <c r="BG187" s="155">
        <f t="shared" si="26"/>
        <v>0</v>
      </c>
      <c r="BH187" s="155">
        <f t="shared" si="27"/>
        <v>0</v>
      </c>
      <c r="BI187" s="155">
        <f t="shared" si="28"/>
        <v>0</v>
      </c>
      <c r="BJ187" s="16" t="s">
        <v>87</v>
      </c>
      <c r="BK187" s="155">
        <f t="shared" si="29"/>
        <v>0</v>
      </c>
      <c r="BL187" s="16" t="s">
        <v>573</v>
      </c>
      <c r="BM187" s="154" t="s">
        <v>749</v>
      </c>
    </row>
    <row r="188" spans="2:65" s="1" customFormat="1" ht="16.5" customHeight="1">
      <c r="B188" s="31"/>
      <c r="C188" s="183" t="s">
        <v>505</v>
      </c>
      <c r="D188" s="183" t="s">
        <v>479</v>
      </c>
      <c r="E188" s="184" t="s">
        <v>2032</v>
      </c>
      <c r="F188" s="185" t="s">
        <v>2033</v>
      </c>
      <c r="G188" s="186" t="s">
        <v>196</v>
      </c>
      <c r="H188" s="187">
        <v>18</v>
      </c>
      <c r="I188" s="188"/>
      <c r="J188" s="189">
        <f t="shared" si="20"/>
        <v>0</v>
      </c>
      <c r="K188" s="190"/>
      <c r="L188" s="191"/>
      <c r="M188" s="192" t="s">
        <v>1</v>
      </c>
      <c r="N188" s="193" t="s">
        <v>40</v>
      </c>
      <c r="P188" s="152">
        <f t="shared" si="21"/>
        <v>0</v>
      </c>
      <c r="Q188" s="152">
        <v>0</v>
      </c>
      <c r="R188" s="152">
        <f t="shared" si="22"/>
        <v>0</v>
      </c>
      <c r="S188" s="152">
        <v>0</v>
      </c>
      <c r="T188" s="153">
        <f t="shared" si="23"/>
        <v>0</v>
      </c>
      <c r="AR188" s="154" t="s">
        <v>890</v>
      </c>
      <c r="AT188" s="154" t="s">
        <v>479</v>
      </c>
      <c r="AU188" s="154" t="s">
        <v>87</v>
      </c>
      <c r="AY188" s="16" t="s">
        <v>143</v>
      </c>
      <c r="BE188" s="155">
        <f t="shared" si="24"/>
        <v>0</v>
      </c>
      <c r="BF188" s="155">
        <f t="shared" si="25"/>
        <v>0</v>
      </c>
      <c r="BG188" s="155">
        <f t="shared" si="26"/>
        <v>0</v>
      </c>
      <c r="BH188" s="155">
        <f t="shared" si="27"/>
        <v>0</v>
      </c>
      <c r="BI188" s="155">
        <f t="shared" si="28"/>
        <v>0</v>
      </c>
      <c r="BJ188" s="16" t="s">
        <v>87</v>
      </c>
      <c r="BK188" s="155">
        <f t="shared" si="29"/>
        <v>0</v>
      </c>
      <c r="BL188" s="16" t="s">
        <v>890</v>
      </c>
      <c r="BM188" s="154" t="s">
        <v>758</v>
      </c>
    </row>
    <row r="189" spans="2:65" s="1" customFormat="1" ht="24.25" customHeight="1">
      <c r="B189" s="31"/>
      <c r="C189" s="183" t="s">
        <v>511</v>
      </c>
      <c r="D189" s="183" t="s">
        <v>479</v>
      </c>
      <c r="E189" s="184" t="s">
        <v>2034</v>
      </c>
      <c r="F189" s="185" t="s">
        <v>2035</v>
      </c>
      <c r="G189" s="186" t="s">
        <v>196</v>
      </c>
      <c r="H189" s="187">
        <v>18</v>
      </c>
      <c r="I189" s="188"/>
      <c r="J189" s="189">
        <f t="shared" si="20"/>
        <v>0</v>
      </c>
      <c r="K189" s="190"/>
      <c r="L189" s="191"/>
      <c r="M189" s="192" t="s">
        <v>1</v>
      </c>
      <c r="N189" s="193" t="s">
        <v>40</v>
      </c>
      <c r="P189" s="152">
        <f t="shared" si="21"/>
        <v>0</v>
      </c>
      <c r="Q189" s="152">
        <v>0</v>
      </c>
      <c r="R189" s="152">
        <f t="shared" si="22"/>
        <v>0</v>
      </c>
      <c r="S189" s="152">
        <v>0</v>
      </c>
      <c r="T189" s="153">
        <f t="shared" si="23"/>
        <v>0</v>
      </c>
      <c r="AR189" s="154" t="s">
        <v>890</v>
      </c>
      <c r="AT189" s="154" t="s">
        <v>479</v>
      </c>
      <c r="AU189" s="154" t="s">
        <v>87</v>
      </c>
      <c r="AY189" s="16" t="s">
        <v>143</v>
      </c>
      <c r="BE189" s="155">
        <f t="shared" si="24"/>
        <v>0</v>
      </c>
      <c r="BF189" s="155">
        <f t="shared" si="25"/>
        <v>0</v>
      </c>
      <c r="BG189" s="155">
        <f t="shared" si="26"/>
        <v>0</v>
      </c>
      <c r="BH189" s="155">
        <f t="shared" si="27"/>
        <v>0</v>
      </c>
      <c r="BI189" s="155">
        <f t="shared" si="28"/>
        <v>0</v>
      </c>
      <c r="BJ189" s="16" t="s">
        <v>87</v>
      </c>
      <c r="BK189" s="155">
        <f t="shared" si="29"/>
        <v>0</v>
      </c>
      <c r="BL189" s="16" t="s">
        <v>890</v>
      </c>
      <c r="BM189" s="154" t="s">
        <v>768</v>
      </c>
    </row>
    <row r="190" spans="2:65" s="1" customFormat="1" ht="16.5" customHeight="1">
      <c r="B190" s="31"/>
      <c r="C190" s="142" t="s">
        <v>516</v>
      </c>
      <c r="D190" s="142" t="s">
        <v>145</v>
      </c>
      <c r="E190" s="143" t="s">
        <v>2036</v>
      </c>
      <c r="F190" s="144" t="s">
        <v>2037</v>
      </c>
      <c r="G190" s="145" t="s">
        <v>196</v>
      </c>
      <c r="H190" s="146">
        <v>216</v>
      </c>
      <c r="I190" s="147"/>
      <c r="J190" s="148">
        <f t="shared" si="20"/>
        <v>0</v>
      </c>
      <c r="K190" s="149"/>
      <c r="L190" s="31"/>
      <c r="M190" s="150" t="s">
        <v>1</v>
      </c>
      <c r="N190" s="151" t="s">
        <v>40</v>
      </c>
      <c r="P190" s="152">
        <f t="shared" si="21"/>
        <v>0</v>
      </c>
      <c r="Q190" s="152">
        <v>0</v>
      </c>
      <c r="R190" s="152">
        <f t="shared" si="22"/>
        <v>0</v>
      </c>
      <c r="S190" s="152">
        <v>0</v>
      </c>
      <c r="T190" s="153">
        <f t="shared" si="23"/>
        <v>0</v>
      </c>
      <c r="AR190" s="154" t="s">
        <v>573</v>
      </c>
      <c r="AT190" s="154" t="s">
        <v>145</v>
      </c>
      <c r="AU190" s="154" t="s">
        <v>87</v>
      </c>
      <c r="AY190" s="16" t="s">
        <v>143</v>
      </c>
      <c r="BE190" s="155">
        <f t="shared" si="24"/>
        <v>0</v>
      </c>
      <c r="BF190" s="155">
        <f t="shared" si="25"/>
        <v>0</v>
      </c>
      <c r="BG190" s="155">
        <f t="shared" si="26"/>
        <v>0</v>
      </c>
      <c r="BH190" s="155">
        <f t="shared" si="27"/>
        <v>0</v>
      </c>
      <c r="BI190" s="155">
        <f t="shared" si="28"/>
        <v>0</v>
      </c>
      <c r="BJ190" s="16" t="s">
        <v>87</v>
      </c>
      <c r="BK190" s="155">
        <f t="shared" si="29"/>
        <v>0</v>
      </c>
      <c r="BL190" s="16" t="s">
        <v>573</v>
      </c>
      <c r="BM190" s="154" t="s">
        <v>776</v>
      </c>
    </row>
    <row r="191" spans="2:65" s="1" customFormat="1" ht="24.25" customHeight="1">
      <c r="B191" s="31"/>
      <c r="C191" s="183" t="s">
        <v>521</v>
      </c>
      <c r="D191" s="183" t="s">
        <v>479</v>
      </c>
      <c r="E191" s="184" t="s">
        <v>2038</v>
      </c>
      <c r="F191" s="185" t="s">
        <v>2039</v>
      </c>
      <c r="G191" s="186" t="s">
        <v>196</v>
      </c>
      <c r="H191" s="187">
        <v>216</v>
      </c>
      <c r="I191" s="188"/>
      <c r="J191" s="189">
        <f t="shared" si="20"/>
        <v>0</v>
      </c>
      <c r="K191" s="190"/>
      <c r="L191" s="191"/>
      <c r="M191" s="192" t="s">
        <v>1</v>
      </c>
      <c r="N191" s="193" t="s">
        <v>40</v>
      </c>
      <c r="P191" s="152">
        <f t="shared" si="21"/>
        <v>0</v>
      </c>
      <c r="Q191" s="152">
        <v>0</v>
      </c>
      <c r="R191" s="152">
        <f t="shared" si="22"/>
        <v>0</v>
      </c>
      <c r="S191" s="152">
        <v>0</v>
      </c>
      <c r="T191" s="153">
        <f t="shared" si="23"/>
        <v>0</v>
      </c>
      <c r="AR191" s="154" t="s">
        <v>890</v>
      </c>
      <c r="AT191" s="154" t="s">
        <v>479</v>
      </c>
      <c r="AU191" s="154" t="s">
        <v>87</v>
      </c>
      <c r="AY191" s="16" t="s">
        <v>143</v>
      </c>
      <c r="BE191" s="155">
        <f t="shared" si="24"/>
        <v>0</v>
      </c>
      <c r="BF191" s="155">
        <f t="shared" si="25"/>
        <v>0</v>
      </c>
      <c r="BG191" s="155">
        <f t="shared" si="26"/>
        <v>0</v>
      </c>
      <c r="BH191" s="155">
        <f t="shared" si="27"/>
        <v>0</v>
      </c>
      <c r="BI191" s="155">
        <f t="shared" si="28"/>
        <v>0</v>
      </c>
      <c r="BJ191" s="16" t="s">
        <v>87</v>
      </c>
      <c r="BK191" s="155">
        <f t="shared" si="29"/>
        <v>0</v>
      </c>
      <c r="BL191" s="16" t="s">
        <v>890</v>
      </c>
      <c r="BM191" s="154" t="s">
        <v>785</v>
      </c>
    </row>
    <row r="192" spans="2:65" s="1" customFormat="1" ht="21.75" customHeight="1">
      <c r="B192" s="31"/>
      <c r="C192" s="142" t="s">
        <v>525</v>
      </c>
      <c r="D192" s="142" t="s">
        <v>145</v>
      </c>
      <c r="E192" s="143" t="s">
        <v>2040</v>
      </c>
      <c r="F192" s="144" t="s">
        <v>2041</v>
      </c>
      <c r="G192" s="145" t="s">
        <v>558</v>
      </c>
      <c r="H192" s="146">
        <v>571</v>
      </c>
      <c r="I192" s="147"/>
      <c r="J192" s="148">
        <f t="shared" si="20"/>
        <v>0</v>
      </c>
      <c r="K192" s="149"/>
      <c r="L192" s="31"/>
      <c r="M192" s="150" t="s">
        <v>1</v>
      </c>
      <c r="N192" s="151" t="s">
        <v>40</v>
      </c>
      <c r="P192" s="152">
        <f t="shared" si="21"/>
        <v>0</v>
      </c>
      <c r="Q192" s="152">
        <v>0</v>
      </c>
      <c r="R192" s="152">
        <f t="shared" si="22"/>
        <v>0</v>
      </c>
      <c r="S192" s="152">
        <v>0</v>
      </c>
      <c r="T192" s="153">
        <f t="shared" si="23"/>
        <v>0</v>
      </c>
      <c r="AR192" s="154" t="s">
        <v>573</v>
      </c>
      <c r="AT192" s="154" t="s">
        <v>145</v>
      </c>
      <c r="AU192" s="154" t="s">
        <v>87</v>
      </c>
      <c r="AY192" s="16" t="s">
        <v>143</v>
      </c>
      <c r="BE192" s="155">
        <f t="shared" si="24"/>
        <v>0</v>
      </c>
      <c r="BF192" s="155">
        <f t="shared" si="25"/>
        <v>0</v>
      </c>
      <c r="BG192" s="155">
        <f t="shared" si="26"/>
        <v>0</v>
      </c>
      <c r="BH192" s="155">
        <f t="shared" si="27"/>
        <v>0</v>
      </c>
      <c r="BI192" s="155">
        <f t="shared" si="28"/>
        <v>0</v>
      </c>
      <c r="BJ192" s="16" t="s">
        <v>87</v>
      </c>
      <c r="BK192" s="155">
        <f t="shared" si="29"/>
        <v>0</v>
      </c>
      <c r="BL192" s="16" t="s">
        <v>573</v>
      </c>
      <c r="BM192" s="154" t="s">
        <v>792</v>
      </c>
    </row>
    <row r="193" spans="2:65" s="1" customFormat="1" ht="16.5" customHeight="1">
      <c r="B193" s="31"/>
      <c r="C193" s="183" t="s">
        <v>530</v>
      </c>
      <c r="D193" s="183" t="s">
        <v>479</v>
      </c>
      <c r="E193" s="184" t="s">
        <v>2042</v>
      </c>
      <c r="F193" s="185" t="s">
        <v>2043</v>
      </c>
      <c r="G193" s="186" t="s">
        <v>558</v>
      </c>
      <c r="H193" s="187">
        <v>571</v>
      </c>
      <c r="I193" s="188"/>
      <c r="J193" s="189">
        <f t="shared" si="20"/>
        <v>0</v>
      </c>
      <c r="K193" s="190"/>
      <c r="L193" s="191"/>
      <c r="M193" s="192" t="s">
        <v>1</v>
      </c>
      <c r="N193" s="193" t="s">
        <v>40</v>
      </c>
      <c r="P193" s="152">
        <f t="shared" si="21"/>
        <v>0</v>
      </c>
      <c r="Q193" s="152">
        <v>0</v>
      </c>
      <c r="R193" s="152">
        <f t="shared" si="22"/>
        <v>0</v>
      </c>
      <c r="S193" s="152">
        <v>0</v>
      </c>
      <c r="T193" s="153">
        <f t="shared" si="23"/>
        <v>0</v>
      </c>
      <c r="AR193" s="154" t="s">
        <v>890</v>
      </c>
      <c r="AT193" s="154" t="s">
        <v>479</v>
      </c>
      <c r="AU193" s="154" t="s">
        <v>87</v>
      </c>
      <c r="AY193" s="16" t="s">
        <v>143</v>
      </c>
      <c r="BE193" s="155">
        <f t="shared" si="24"/>
        <v>0</v>
      </c>
      <c r="BF193" s="155">
        <f t="shared" si="25"/>
        <v>0</v>
      </c>
      <c r="BG193" s="155">
        <f t="shared" si="26"/>
        <v>0</v>
      </c>
      <c r="BH193" s="155">
        <f t="shared" si="27"/>
        <v>0</v>
      </c>
      <c r="BI193" s="155">
        <f t="shared" si="28"/>
        <v>0</v>
      </c>
      <c r="BJ193" s="16" t="s">
        <v>87</v>
      </c>
      <c r="BK193" s="155">
        <f t="shared" si="29"/>
        <v>0</v>
      </c>
      <c r="BL193" s="16" t="s">
        <v>890</v>
      </c>
      <c r="BM193" s="154" t="s">
        <v>800</v>
      </c>
    </row>
    <row r="194" spans="2:65" s="1" customFormat="1" ht="21.75" customHeight="1">
      <c r="B194" s="31"/>
      <c r="C194" s="142" t="s">
        <v>548</v>
      </c>
      <c r="D194" s="142" t="s">
        <v>145</v>
      </c>
      <c r="E194" s="143" t="s">
        <v>2044</v>
      </c>
      <c r="F194" s="144" t="s">
        <v>2045</v>
      </c>
      <c r="G194" s="145" t="s">
        <v>558</v>
      </c>
      <c r="H194" s="146">
        <v>466</v>
      </c>
      <c r="I194" s="147"/>
      <c r="J194" s="148">
        <f t="shared" si="20"/>
        <v>0</v>
      </c>
      <c r="K194" s="149"/>
      <c r="L194" s="31"/>
      <c r="M194" s="150" t="s">
        <v>1</v>
      </c>
      <c r="N194" s="151" t="s">
        <v>40</v>
      </c>
      <c r="P194" s="152">
        <f t="shared" si="21"/>
        <v>0</v>
      </c>
      <c r="Q194" s="152">
        <v>0</v>
      </c>
      <c r="R194" s="152">
        <f t="shared" si="22"/>
        <v>0</v>
      </c>
      <c r="S194" s="152">
        <v>0</v>
      </c>
      <c r="T194" s="153">
        <f t="shared" si="23"/>
        <v>0</v>
      </c>
      <c r="AR194" s="154" t="s">
        <v>573</v>
      </c>
      <c r="AT194" s="154" t="s">
        <v>145</v>
      </c>
      <c r="AU194" s="154" t="s">
        <v>87</v>
      </c>
      <c r="AY194" s="16" t="s">
        <v>143</v>
      </c>
      <c r="BE194" s="155">
        <f t="shared" si="24"/>
        <v>0</v>
      </c>
      <c r="BF194" s="155">
        <f t="shared" si="25"/>
        <v>0</v>
      </c>
      <c r="BG194" s="155">
        <f t="shared" si="26"/>
        <v>0</v>
      </c>
      <c r="BH194" s="155">
        <f t="shared" si="27"/>
        <v>0</v>
      </c>
      <c r="BI194" s="155">
        <f t="shared" si="28"/>
        <v>0</v>
      </c>
      <c r="BJ194" s="16" t="s">
        <v>87</v>
      </c>
      <c r="BK194" s="155">
        <f t="shared" si="29"/>
        <v>0</v>
      </c>
      <c r="BL194" s="16" t="s">
        <v>573</v>
      </c>
      <c r="BM194" s="154" t="s">
        <v>811</v>
      </c>
    </row>
    <row r="195" spans="2:65" s="1" customFormat="1" ht="16.5" customHeight="1">
      <c r="B195" s="31"/>
      <c r="C195" s="183" t="s">
        <v>555</v>
      </c>
      <c r="D195" s="183" t="s">
        <v>479</v>
      </c>
      <c r="E195" s="184" t="s">
        <v>2046</v>
      </c>
      <c r="F195" s="185" t="s">
        <v>2047</v>
      </c>
      <c r="G195" s="186" t="s">
        <v>558</v>
      </c>
      <c r="H195" s="187">
        <v>466</v>
      </c>
      <c r="I195" s="188"/>
      <c r="J195" s="189">
        <f t="shared" si="20"/>
        <v>0</v>
      </c>
      <c r="K195" s="190"/>
      <c r="L195" s="191"/>
      <c r="M195" s="192" t="s">
        <v>1</v>
      </c>
      <c r="N195" s="193" t="s">
        <v>40</v>
      </c>
      <c r="P195" s="152">
        <f t="shared" si="21"/>
        <v>0</v>
      </c>
      <c r="Q195" s="152">
        <v>0</v>
      </c>
      <c r="R195" s="152">
        <f t="shared" si="22"/>
        <v>0</v>
      </c>
      <c r="S195" s="152">
        <v>0</v>
      </c>
      <c r="T195" s="153">
        <f t="shared" si="23"/>
        <v>0</v>
      </c>
      <c r="AR195" s="154" t="s">
        <v>890</v>
      </c>
      <c r="AT195" s="154" t="s">
        <v>479</v>
      </c>
      <c r="AU195" s="154" t="s">
        <v>87</v>
      </c>
      <c r="AY195" s="16" t="s">
        <v>143</v>
      </c>
      <c r="BE195" s="155">
        <f t="shared" si="24"/>
        <v>0</v>
      </c>
      <c r="BF195" s="155">
        <f t="shared" si="25"/>
        <v>0</v>
      </c>
      <c r="BG195" s="155">
        <f t="shared" si="26"/>
        <v>0</v>
      </c>
      <c r="BH195" s="155">
        <f t="shared" si="27"/>
        <v>0</v>
      </c>
      <c r="BI195" s="155">
        <f t="shared" si="28"/>
        <v>0</v>
      </c>
      <c r="BJ195" s="16" t="s">
        <v>87</v>
      </c>
      <c r="BK195" s="155">
        <f t="shared" si="29"/>
        <v>0</v>
      </c>
      <c r="BL195" s="16" t="s">
        <v>890</v>
      </c>
      <c r="BM195" s="154" t="s">
        <v>821</v>
      </c>
    </row>
    <row r="196" spans="2:65" s="1" customFormat="1" ht="21.75" customHeight="1">
      <c r="B196" s="31"/>
      <c r="C196" s="142" t="s">
        <v>564</v>
      </c>
      <c r="D196" s="142" t="s">
        <v>145</v>
      </c>
      <c r="E196" s="143" t="s">
        <v>2048</v>
      </c>
      <c r="F196" s="144" t="s">
        <v>2049</v>
      </c>
      <c r="G196" s="145" t="s">
        <v>558</v>
      </c>
      <c r="H196" s="146">
        <v>65</v>
      </c>
      <c r="I196" s="147"/>
      <c r="J196" s="148">
        <f t="shared" si="20"/>
        <v>0</v>
      </c>
      <c r="K196" s="149"/>
      <c r="L196" s="31"/>
      <c r="M196" s="150" t="s">
        <v>1</v>
      </c>
      <c r="N196" s="151" t="s">
        <v>40</v>
      </c>
      <c r="P196" s="152">
        <f t="shared" si="21"/>
        <v>0</v>
      </c>
      <c r="Q196" s="152">
        <v>0</v>
      </c>
      <c r="R196" s="152">
        <f t="shared" si="22"/>
        <v>0</v>
      </c>
      <c r="S196" s="152">
        <v>0</v>
      </c>
      <c r="T196" s="153">
        <f t="shared" si="23"/>
        <v>0</v>
      </c>
      <c r="AR196" s="154" t="s">
        <v>573</v>
      </c>
      <c r="AT196" s="154" t="s">
        <v>145</v>
      </c>
      <c r="AU196" s="154" t="s">
        <v>87</v>
      </c>
      <c r="AY196" s="16" t="s">
        <v>143</v>
      </c>
      <c r="BE196" s="155">
        <f t="shared" si="24"/>
        <v>0</v>
      </c>
      <c r="BF196" s="155">
        <f t="shared" si="25"/>
        <v>0</v>
      </c>
      <c r="BG196" s="155">
        <f t="shared" si="26"/>
        <v>0</v>
      </c>
      <c r="BH196" s="155">
        <f t="shared" si="27"/>
        <v>0</v>
      </c>
      <c r="BI196" s="155">
        <f t="shared" si="28"/>
        <v>0</v>
      </c>
      <c r="BJ196" s="16" t="s">
        <v>87</v>
      </c>
      <c r="BK196" s="155">
        <f t="shared" si="29"/>
        <v>0</v>
      </c>
      <c r="BL196" s="16" t="s">
        <v>573</v>
      </c>
      <c r="BM196" s="154" t="s">
        <v>831</v>
      </c>
    </row>
    <row r="197" spans="2:65" s="1" customFormat="1" ht="16.5" customHeight="1">
      <c r="B197" s="31"/>
      <c r="C197" s="183" t="s">
        <v>569</v>
      </c>
      <c r="D197" s="183" t="s">
        <v>479</v>
      </c>
      <c r="E197" s="184" t="s">
        <v>1890</v>
      </c>
      <c r="F197" s="185" t="s">
        <v>1891</v>
      </c>
      <c r="G197" s="186" t="s">
        <v>558</v>
      </c>
      <c r="H197" s="187">
        <v>65</v>
      </c>
      <c r="I197" s="188"/>
      <c r="J197" s="189">
        <f t="shared" si="20"/>
        <v>0</v>
      </c>
      <c r="K197" s="190"/>
      <c r="L197" s="191"/>
      <c r="M197" s="192" t="s">
        <v>1</v>
      </c>
      <c r="N197" s="193" t="s">
        <v>40</v>
      </c>
      <c r="P197" s="152">
        <f t="shared" si="21"/>
        <v>0</v>
      </c>
      <c r="Q197" s="152">
        <v>0</v>
      </c>
      <c r="R197" s="152">
        <f t="shared" si="22"/>
        <v>0</v>
      </c>
      <c r="S197" s="152">
        <v>0</v>
      </c>
      <c r="T197" s="153">
        <f t="shared" si="23"/>
        <v>0</v>
      </c>
      <c r="AR197" s="154" t="s">
        <v>890</v>
      </c>
      <c r="AT197" s="154" t="s">
        <v>479</v>
      </c>
      <c r="AU197" s="154" t="s">
        <v>87</v>
      </c>
      <c r="AY197" s="16" t="s">
        <v>143</v>
      </c>
      <c r="BE197" s="155">
        <f t="shared" si="24"/>
        <v>0</v>
      </c>
      <c r="BF197" s="155">
        <f t="shared" si="25"/>
        <v>0</v>
      </c>
      <c r="BG197" s="155">
        <f t="shared" si="26"/>
        <v>0</v>
      </c>
      <c r="BH197" s="155">
        <f t="shared" si="27"/>
        <v>0</v>
      </c>
      <c r="BI197" s="155">
        <f t="shared" si="28"/>
        <v>0</v>
      </c>
      <c r="BJ197" s="16" t="s">
        <v>87</v>
      </c>
      <c r="BK197" s="155">
        <f t="shared" si="29"/>
        <v>0</v>
      </c>
      <c r="BL197" s="16" t="s">
        <v>890</v>
      </c>
      <c r="BM197" s="154" t="s">
        <v>840</v>
      </c>
    </row>
    <row r="198" spans="2:65" s="1" customFormat="1" ht="24.25" customHeight="1">
      <c r="B198" s="31"/>
      <c r="C198" s="142" t="s">
        <v>573</v>
      </c>
      <c r="D198" s="142" t="s">
        <v>145</v>
      </c>
      <c r="E198" s="143" t="s">
        <v>2050</v>
      </c>
      <c r="F198" s="144" t="s">
        <v>2051</v>
      </c>
      <c r="G198" s="145" t="s">
        <v>558</v>
      </c>
      <c r="H198" s="146">
        <v>138</v>
      </c>
      <c r="I198" s="147"/>
      <c r="J198" s="148">
        <f t="shared" si="20"/>
        <v>0</v>
      </c>
      <c r="K198" s="149"/>
      <c r="L198" s="31"/>
      <c r="M198" s="150" t="s">
        <v>1</v>
      </c>
      <c r="N198" s="151" t="s">
        <v>40</v>
      </c>
      <c r="P198" s="152">
        <f t="shared" si="21"/>
        <v>0</v>
      </c>
      <c r="Q198" s="152">
        <v>0</v>
      </c>
      <c r="R198" s="152">
        <f t="shared" si="22"/>
        <v>0</v>
      </c>
      <c r="S198" s="152">
        <v>0</v>
      </c>
      <c r="T198" s="153">
        <f t="shared" si="23"/>
        <v>0</v>
      </c>
      <c r="AR198" s="154" t="s">
        <v>573</v>
      </c>
      <c r="AT198" s="154" t="s">
        <v>145</v>
      </c>
      <c r="AU198" s="154" t="s">
        <v>87</v>
      </c>
      <c r="AY198" s="16" t="s">
        <v>143</v>
      </c>
      <c r="BE198" s="155">
        <f t="shared" si="24"/>
        <v>0</v>
      </c>
      <c r="BF198" s="155">
        <f t="shared" si="25"/>
        <v>0</v>
      </c>
      <c r="BG198" s="155">
        <f t="shared" si="26"/>
        <v>0</v>
      </c>
      <c r="BH198" s="155">
        <f t="shared" si="27"/>
        <v>0</v>
      </c>
      <c r="BI198" s="155">
        <f t="shared" si="28"/>
        <v>0</v>
      </c>
      <c r="BJ198" s="16" t="s">
        <v>87</v>
      </c>
      <c r="BK198" s="155">
        <f t="shared" si="29"/>
        <v>0</v>
      </c>
      <c r="BL198" s="16" t="s">
        <v>573</v>
      </c>
      <c r="BM198" s="154" t="s">
        <v>848</v>
      </c>
    </row>
    <row r="199" spans="2:65" s="1" customFormat="1" ht="16.5" customHeight="1">
      <c r="B199" s="31"/>
      <c r="C199" s="183" t="s">
        <v>588</v>
      </c>
      <c r="D199" s="183" t="s">
        <v>479</v>
      </c>
      <c r="E199" s="184" t="s">
        <v>2052</v>
      </c>
      <c r="F199" s="185" t="s">
        <v>2053</v>
      </c>
      <c r="G199" s="186" t="s">
        <v>558</v>
      </c>
      <c r="H199" s="187">
        <v>138</v>
      </c>
      <c r="I199" s="188"/>
      <c r="J199" s="189">
        <f t="shared" si="20"/>
        <v>0</v>
      </c>
      <c r="K199" s="190"/>
      <c r="L199" s="191"/>
      <c r="M199" s="192" t="s">
        <v>1</v>
      </c>
      <c r="N199" s="193" t="s">
        <v>40</v>
      </c>
      <c r="P199" s="152">
        <f t="shared" si="21"/>
        <v>0</v>
      </c>
      <c r="Q199" s="152">
        <v>0</v>
      </c>
      <c r="R199" s="152">
        <f t="shared" si="22"/>
        <v>0</v>
      </c>
      <c r="S199" s="152">
        <v>0</v>
      </c>
      <c r="T199" s="153">
        <f t="shared" si="23"/>
        <v>0</v>
      </c>
      <c r="AR199" s="154" t="s">
        <v>890</v>
      </c>
      <c r="AT199" s="154" t="s">
        <v>479</v>
      </c>
      <c r="AU199" s="154" t="s">
        <v>87</v>
      </c>
      <c r="AY199" s="16" t="s">
        <v>143</v>
      </c>
      <c r="BE199" s="155">
        <f t="shared" si="24"/>
        <v>0</v>
      </c>
      <c r="BF199" s="155">
        <f t="shared" si="25"/>
        <v>0</v>
      </c>
      <c r="BG199" s="155">
        <f t="shared" si="26"/>
        <v>0</v>
      </c>
      <c r="BH199" s="155">
        <f t="shared" si="27"/>
        <v>0</v>
      </c>
      <c r="BI199" s="155">
        <f t="shared" si="28"/>
        <v>0</v>
      </c>
      <c r="BJ199" s="16" t="s">
        <v>87</v>
      </c>
      <c r="BK199" s="155">
        <f t="shared" si="29"/>
        <v>0</v>
      </c>
      <c r="BL199" s="16" t="s">
        <v>890</v>
      </c>
      <c r="BM199" s="154" t="s">
        <v>861</v>
      </c>
    </row>
    <row r="200" spans="2:65" s="1" customFormat="1" ht="24.25" customHeight="1">
      <c r="B200" s="31"/>
      <c r="C200" s="142" t="s">
        <v>592</v>
      </c>
      <c r="D200" s="142" t="s">
        <v>145</v>
      </c>
      <c r="E200" s="143" t="s">
        <v>2054</v>
      </c>
      <c r="F200" s="144" t="s">
        <v>2055</v>
      </c>
      <c r="G200" s="145" t="s">
        <v>558</v>
      </c>
      <c r="H200" s="146">
        <v>4</v>
      </c>
      <c r="I200" s="147"/>
      <c r="J200" s="148">
        <f t="shared" si="20"/>
        <v>0</v>
      </c>
      <c r="K200" s="149"/>
      <c r="L200" s="31"/>
      <c r="M200" s="150" t="s">
        <v>1</v>
      </c>
      <c r="N200" s="151" t="s">
        <v>40</v>
      </c>
      <c r="P200" s="152">
        <f t="shared" si="21"/>
        <v>0</v>
      </c>
      <c r="Q200" s="152">
        <v>0</v>
      </c>
      <c r="R200" s="152">
        <f t="shared" si="22"/>
        <v>0</v>
      </c>
      <c r="S200" s="152">
        <v>0</v>
      </c>
      <c r="T200" s="153">
        <f t="shared" si="23"/>
        <v>0</v>
      </c>
      <c r="AR200" s="154" t="s">
        <v>573</v>
      </c>
      <c r="AT200" s="154" t="s">
        <v>145</v>
      </c>
      <c r="AU200" s="154" t="s">
        <v>87</v>
      </c>
      <c r="AY200" s="16" t="s">
        <v>143</v>
      </c>
      <c r="BE200" s="155">
        <f t="shared" si="24"/>
        <v>0</v>
      </c>
      <c r="BF200" s="155">
        <f t="shared" si="25"/>
        <v>0</v>
      </c>
      <c r="BG200" s="155">
        <f t="shared" si="26"/>
        <v>0</v>
      </c>
      <c r="BH200" s="155">
        <f t="shared" si="27"/>
        <v>0</v>
      </c>
      <c r="BI200" s="155">
        <f t="shared" si="28"/>
        <v>0</v>
      </c>
      <c r="BJ200" s="16" t="s">
        <v>87</v>
      </c>
      <c r="BK200" s="155">
        <f t="shared" si="29"/>
        <v>0</v>
      </c>
      <c r="BL200" s="16" t="s">
        <v>573</v>
      </c>
      <c r="BM200" s="154" t="s">
        <v>870</v>
      </c>
    </row>
    <row r="201" spans="2:65" s="1" customFormat="1" ht="16.5" customHeight="1">
      <c r="B201" s="31"/>
      <c r="C201" s="183" t="s">
        <v>596</v>
      </c>
      <c r="D201" s="183" t="s">
        <v>479</v>
      </c>
      <c r="E201" s="184" t="s">
        <v>2056</v>
      </c>
      <c r="F201" s="185" t="s">
        <v>2057</v>
      </c>
      <c r="G201" s="186" t="s">
        <v>558</v>
      </c>
      <c r="H201" s="187">
        <v>4</v>
      </c>
      <c r="I201" s="188"/>
      <c r="J201" s="189">
        <f t="shared" si="20"/>
        <v>0</v>
      </c>
      <c r="K201" s="190"/>
      <c r="L201" s="191"/>
      <c r="M201" s="192" t="s">
        <v>1</v>
      </c>
      <c r="N201" s="193" t="s">
        <v>40</v>
      </c>
      <c r="P201" s="152">
        <f t="shared" si="21"/>
        <v>0</v>
      </c>
      <c r="Q201" s="152">
        <v>0</v>
      </c>
      <c r="R201" s="152">
        <f t="shared" si="22"/>
        <v>0</v>
      </c>
      <c r="S201" s="152">
        <v>0</v>
      </c>
      <c r="T201" s="153">
        <f t="shared" si="23"/>
        <v>0</v>
      </c>
      <c r="AR201" s="154" t="s">
        <v>890</v>
      </c>
      <c r="AT201" s="154" t="s">
        <v>479</v>
      </c>
      <c r="AU201" s="154" t="s">
        <v>87</v>
      </c>
      <c r="AY201" s="16" t="s">
        <v>143</v>
      </c>
      <c r="BE201" s="155">
        <f t="shared" si="24"/>
        <v>0</v>
      </c>
      <c r="BF201" s="155">
        <f t="shared" si="25"/>
        <v>0</v>
      </c>
      <c r="BG201" s="155">
        <f t="shared" si="26"/>
        <v>0</v>
      </c>
      <c r="BH201" s="155">
        <f t="shared" si="27"/>
        <v>0</v>
      </c>
      <c r="BI201" s="155">
        <f t="shared" si="28"/>
        <v>0</v>
      </c>
      <c r="BJ201" s="16" t="s">
        <v>87</v>
      </c>
      <c r="BK201" s="155">
        <f t="shared" si="29"/>
        <v>0</v>
      </c>
      <c r="BL201" s="16" t="s">
        <v>890</v>
      </c>
      <c r="BM201" s="154" t="s">
        <v>880</v>
      </c>
    </row>
    <row r="202" spans="2:65" s="1" customFormat="1" ht="24.25" customHeight="1">
      <c r="B202" s="31"/>
      <c r="C202" s="142" t="s">
        <v>601</v>
      </c>
      <c r="D202" s="142" t="s">
        <v>145</v>
      </c>
      <c r="E202" s="143" t="s">
        <v>2058</v>
      </c>
      <c r="F202" s="144" t="s">
        <v>2059</v>
      </c>
      <c r="G202" s="145" t="s">
        <v>558</v>
      </c>
      <c r="H202" s="146">
        <v>4</v>
      </c>
      <c r="I202" s="147"/>
      <c r="J202" s="148">
        <f t="shared" si="20"/>
        <v>0</v>
      </c>
      <c r="K202" s="149"/>
      <c r="L202" s="31"/>
      <c r="M202" s="150" t="s">
        <v>1</v>
      </c>
      <c r="N202" s="151" t="s">
        <v>40</v>
      </c>
      <c r="P202" s="152">
        <f t="shared" si="21"/>
        <v>0</v>
      </c>
      <c r="Q202" s="152">
        <v>0</v>
      </c>
      <c r="R202" s="152">
        <f t="shared" si="22"/>
        <v>0</v>
      </c>
      <c r="S202" s="152">
        <v>0</v>
      </c>
      <c r="T202" s="153">
        <f t="shared" si="23"/>
        <v>0</v>
      </c>
      <c r="AR202" s="154" t="s">
        <v>573</v>
      </c>
      <c r="AT202" s="154" t="s">
        <v>145</v>
      </c>
      <c r="AU202" s="154" t="s">
        <v>87</v>
      </c>
      <c r="AY202" s="16" t="s">
        <v>143</v>
      </c>
      <c r="BE202" s="155">
        <f t="shared" si="24"/>
        <v>0</v>
      </c>
      <c r="BF202" s="155">
        <f t="shared" si="25"/>
        <v>0</v>
      </c>
      <c r="BG202" s="155">
        <f t="shared" si="26"/>
        <v>0</v>
      </c>
      <c r="BH202" s="155">
        <f t="shared" si="27"/>
        <v>0</v>
      </c>
      <c r="BI202" s="155">
        <f t="shared" si="28"/>
        <v>0</v>
      </c>
      <c r="BJ202" s="16" t="s">
        <v>87</v>
      </c>
      <c r="BK202" s="155">
        <f t="shared" si="29"/>
        <v>0</v>
      </c>
      <c r="BL202" s="16" t="s">
        <v>573</v>
      </c>
      <c r="BM202" s="154" t="s">
        <v>890</v>
      </c>
    </row>
    <row r="203" spans="2:65" s="1" customFormat="1" ht="24.25" customHeight="1">
      <c r="B203" s="31"/>
      <c r="C203" s="183" t="s">
        <v>608</v>
      </c>
      <c r="D203" s="183" t="s">
        <v>479</v>
      </c>
      <c r="E203" s="184" t="s">
        <v>2060</v>
      </c>
      <c r="F203" s="185" t="s">
        <v>2061</v>
      </c>
      <c r="G203" s="186" t="s">
        <v>558</v>
      </c>
      <c r="H203" s="187">
        <v>4</v>
      </c>
      <c r="I203" s="188"/>
      <c r="J203" s="189">
        <f t="shared" si="20"/>
        <v>0</v>
      </c>
      <c r="K203" s="190"/>
      <c r="L203" s="191"/>
      <c r="M203" s="192" t="s">
        <v>1</v>
      </c>
      <c r="N203" s="193" t="s">
        <v>40</v>
      </c>
      <c r="P203" s="152">
        <f t="shared" si="21"/>
        <v>0</v>
      </c>
      <c r="Q203" s="152">
        <v>0</v>
      </c>
      <c r="R203" s="152">
        <f t="shared" si="22"/>
        <v>0</v>
      </c>
      <c r="S203" s="152">
        <v>0</v>
      </c>
      <c r="T203" s="153">
        <f t="shared" si="23"/>
        <v>0</v>
      </c>
      <c r="AR203" s="154" t="s">
        <v>890</v>
      </c>
      <c r="AT203" s="154" t="s">
        <v>479</v>
      </c>
      <c r="AU203" s="154" t="s">
        <v>87</v>
      </c>
      <c r="AY203" s="16" t="s">
        <v>143</v>
      </c>
      <c r="BE203" s="155">
        <f t="shared" si="24"/>
        <v>0</v>
      </c>
      <c r="BF203" s="155">
        <f t="shared" si="25"/>
        <v>0</v>
      </c>
      <c r="BG203" s="155">
        <f t="shared" si="26"/>
        <v>0</v>
      </c>
      <c r="BH203" s="155">
        <f t="shared" si="27"/>
        <v>0</v>
      </c>
      <c r="BI203" s="155">
        <f t="shared" si="28"/>
        <v>0</v>
      </c>
      <c r="BJ203" s="16" t="s">
        <v>87</v>
      </c>
      <c r="BK203" s="155">
        <f t="shared" si="29"/>
        <v>0</v>
      </c>
      <c r="BL203" s="16" t="s">
        <v>890</v>
      </c>
      <c r="BM203" s="154" t="s">
        <v>902</v>
      </c>
    </row>
    <row r="204" spans="2:65" s="1" customFormat="1" ht="24.25" customHeight="1">
      <c r="B204" s="31"/>
      <c r="C204" s="142" t="s">
        <v>613</v>
      </c>
      <c r="D204" s="142" t="s">
        <v>145</v>
      </c>
      <c r="E204" s="143" t="s">
        <v>1896</v>
      </c>
      <c r="F204" s="144" t="s">
        <v>1897</v>
      </c>
      <c r="G204" s="145" t="s">
        <v>196</v>
      </c>
      <c r="H204" s="146">
        <v>131</v>
      </c>
      <c r="I204" s="147"/>
      <c r="J204" s="148">
        <f t="shared" si="20"/>
        <v>0</v>
      </c>
      <c r="K204" s="149"/>
      <c r="L204" s="31"/>
      <c r="M204" s="150" t="s">
        <v>1</v>
      </c>
      <c r="N204" s="151" t="s">
        <v>40</v>
      </c>
      <c r="P204" s="152">
        <f t="shared" si="21"/>
        <v>0</v>
      </c>
      <c r="Q204" s="152">
        <v>0</v>
      </c>
      <c r="R204" s="152">
        <f t="shared" si="22"/>
        <v>0</v>
      </c>
      <c r="S204" s="152">
        <v>0</v>
      </c>
      <c r="T204" s="153">
        <f t="shared" si="23"/>
        <v>0</v>
      </c>
      <c r="AR204" s="154" t="s">
        <v>573</v>
      </c>
      <c r="AT204" s="154" t="s">
        <v>145</v>
      </c>
      <c r="AU204" s="154" t="s">
        <v>87</v>
      </c>
      <c r="AY204" s="16" t="s">
        <v>143</v>
      </c>
      <c r="BE204" s="155">
        <f t="shared" si="24"/>
        <v>0</v>
      </c>
      <c r="BF204" s="155">
        <f t="shared" si="25"/>
        <v>0</v>
      </c>
      <c r="BG204" s="155">
        <f t="shared" si="26"/>
        <v>0</v>
      </c>
      <c r="BH204" s="155">
        <f t="shared" si="27"/>
        <v>0</v>
      </c>
      <c r="BI204" s="155">
        <f t="shared" si="28"/>
        <v>0</v>
      </c>
      <c r="BJ204" s="16" t="s">
        <v>87</v>
      </c>
      <c r="BK204" s="155">
        <f t="shared" si="29"/>
        <v>0</v>
      </c>
      <c r="BL204" s="16" t="s">
        <v>573</v>
      </c>
      <c r="BM204" s="154" t="s">
        <v>914</v>
      </c>
    </row>
    <row r="205" spans="2:65" s="1" customFormat="1" ht="16.5" customHeight="1">
      <c r="B205" s="31"/>
      <c r="C205" s="183" t="s">
        <v>617</v>
      </c>
      <c r="D205" s="183" t="s">
        <v>479</v>
      </c>
      <c r="E205" s="184" t="s">
        <v>1898</v>
      </c>
      <c r="F205" s="185" t="s">
        <v>1899</v>
      </c>
      <c r="G205" s="186" t="s">
        <v>196</v>
      </c>
      <c r="H205" s="187">
        <v>131</v>
      </c>
      <c r="I205" s="188"/>
      <c r="J205" s="189">
        <f t="shared" si="20"/>
        <v>0</v>
      </c>
      <c r="K205" s="190"/>
      <c r="L205" s="191"/>
      <c r="M205" s="192" t="s">
        <v>1</v>
      </c>
      <c r="N205" s="193" t="s">
        <v>40</v>
      </c>
      <c r="P205" s="152">
        <f t="shared" si="21"/>
        <v>0</v>
      </c>
      <c r="Q205" s="152">
        <v>0</v>
      </c>
      <c r="R205" s="152">
        <f t="shared" si="22"/>
        <v>0</v>
      </c>
      <c r="S205" s="152">
        <v>0</v>
      </c>
      <c r="T205" s="153">
        <f t="shared" si="23"/>
        <v>0</v>
      </c>
      <c r="AR205" s="154" t="s">
        <v>890</v>
      </c>
      <c r="AT205" s="154" t="s">
        <v>479</v>
      </c>
      <c r="AU205" s="154" t="s">
        <v>87</v>
      </c>
      <c r="AY205" s="16" t="s">
        <v>143</v>
      </c>
      <c r="BE205" s="155">
        <f t="shared" si="24"/>
        <v>0</v>
      </c>
      <c r="BF205" s="155">
        <f t="shared" si="25"/>
        <v>0</v>
      </c>
      <c r="BG205" s="155">
        <f t="shared" si="26"/>
        <v>0</v>
      </c>
      <c r="BH205" s="155">
        <f t="shared" si="27"/>
        <v>0</v>
      </c>
      <c r="BI205" s="155">
        <f t="shared" si="28"/>
        <v>0</v>
      </c>
      <c r="BJ205" s="16" t="s">
        <v>87</v>
      </c>
      <c r="BK205" s="155">
        <f t="shared" si="29"/>
        <v>0</v>
      </c>
      <c r="BL205" s="16" t="s">
        <v>890</v>
      </c>
      <c r="BM205" s="154" t="s">
        <v>932</v>
      </c>
    </row>
    <row r="206" spans="2:65" s="1" customFormat="1" ht="16.5" customHeight="1">
      <c r="B206" s="31"/>
      <c r="C206" s="142" t="s">
        <v>621</v>
      </c>
      <c r="D206" s="142" t="s">
        <v>145</v>
      </c>
      <c r="E206" s="143" t="s">
        <v>73</v>
      </c>
      <c r="F206" s="144" t="s">
        <v>1900</v>
      </c>
      <c r="G206" s="145" t="s">
        <v>216</v>
      </c>
      <c r="H206" s="177"/>
      <c r="I206" s="147"/>
      <c r="J206" s="148">
        <f t="shared" si="20"/>
        <v>0</v>
      </c>
      <c r="K206" s="149"/>
      <c r="L206" s="31"/>
      <c r="M206" s="150" t="s">
        <v>1</v>
      </c>
      <c r="N206" s="151" t="s">
        <v>40</v>
      </c>
      <c r="P206" s="152">
        <f t="shared" si="21"/>
        <v>0</v>
      </c>
      <c r="Q206" s="152">
        <v>0</v>
      </c>
      <c r="R206" s="152">
        <f t="shared" si="22"/>
        <v>0</v>
      </c>
      <c r="S206" s="152">
        <v>0</v>
      </c>
      <c r="T206" s="153">
        <f t="shared" si="23"/>
        <v>0</v>
      </c>
      <c r="AR206" s="154" t="s">
        <v>573</v>
      </c>
      <c r="AT206" s="154" t="s">
        <v>145</v>
      </c>
      <c r="AU206" s="154" t="s">
        <v>87</v>
      </c>
      <c r="AY206" s="16" t="s">
        <v>143</v>
      </c>
      <c r="BE206" s="155">
        <f t="shared" si="24"/>
        <v>0</v>
      </c>
      <c r="BF206" s="155">
        <f t="shared" si="25"/>
        <v>0</v>
      </c>
      <c r="BG206" s="155">
        <f t="shared" si="26"/>
        <v>0</v>
      </c>
      <c r="BH206" s="155">
        <f t="shared" si="27"/>
        <v>0</v>
      </c>
      <c r="BI206" s="155">
        <f t="shared" si="28"/>
        <v>0</v>
      </c>
      <c r="BJ206" s="16" t="s">
        <v>87</v>
      </c>
      <c r="BK206" s="155">
        <f t="shared" si="29"/>
        <v>0</v>
      </c>
      <c r="BL206" s="16" t="s">
        <v>573</v>
      </c>
      <c r="BM206" s="154" t="s">
        <v>944</v>
      </c>
    </row>
    <row r="207" spans="2:65" s="1" customFormat="1" ht="16.5" customHeight="1">
      <c r="B207" s="31"/>
      <c r="C207" s="142" t="s">
        <v>627</v>
      </c>
      <c r="D207" s="142" t="s">
        <v>145</v>
      </c>
      <c r="E207" s="143" t="s">
        <v>1569</v>
      </c>
      <c r="F207" s="144" t="s">
        <v>1863</v>
      </c>
      <c r="G207" s="145" t="s">
        <v>216</v>
      </c>
      <c r="H207" s="177"/>
      <c r="I207" s="147"/>
      <c r="J207" s="148">
        <f t="shared" ref="J207:J209" si="30">ROUND(I207*H207,2)</f>
        <v>0</v>
      </c>
      <c r="K207" s="149"/>
      <c r="L207" s="31"/>
      <c r="M207" s="150" t="s">
        <v>1</v>
      </c>
      <c r="N207" s="151" t="s">
        <v>40</v>
      </c>
      <c r="P207" s="152">
        <f t="shared" ref="P207:P209" si="31">O207*H207</f>
        <v>0</v>
      </c>
      <c r="Q207" s="152">
        <v>0</v>
      </c>
      <c r="R207" s="152">
        <f t="shared" ref="R207:R209" si="32">Q207*H207</f>
        <v>0</v>
      </c>
      <c r="S207" s="152">
        <v>0</v>
      </c>
      <c r="T207" s="153">
        <f t="shared" ref="T207:T209" si="33">S207*H207</f>
        <v>0</v>
      </c>
      <c r="AR207" s="154" t="s">
        <v>573</v>
      </c>
      <c r="AT207" s="154" t="s">
        <v>145</v>
      </c>
      <c r="AU207" s="154" t="s">
        <v>87</v>
      </c>
      <c r="AY207" s="16" t="s">
        <v>143</v>
      </c>
      <c r="BE207" s="155">
        <f t="shared" si="24"/>
        <v>0</v>
      </c>
      <c r="BF207" s="155">
        <f t="shared" si="25"/>
        <v>0</v>
      </c>
      <c r="BG207" s="155">
        <f t="shared" si="26"/>
        <v>0</v>
      </c>
      <c r="BH207" s="155">
        <f t="shared" si="27"/>
        <v>0</v>
      </c>
      <c r="BI207" s="155">
        <f t="shared" si="28"/>
        <v>0</v>
      </c>
      <c r="BJ207" s="16" t="s">
        <v>87</v>
      </c>
      <c r="BK207" s="155">
        <f t="shared" si="29"/>
        <v>0</v>
      </c>
      <c r="BL207" s="16" t="s">
        <v>573</v>
      </c>
      <c r="BM207" s="154" t="s">
        <v>2062</v>
      </c>
    </row>
    <row r="208" spans="2:65" s="1" customFormat="1" ht="16.5" customHeight="1">
      <c r="B208" s="31"/>
      <c r="C208" s="142" t="s">
        <v>631</v>
      </c>
      <c r="D208" s="142" t="s">
        <v>145</v>
      </c>
      <c r="E208" s="143" t="s">
        <v>1901</v>
      </c>
      <c r="F208" s="144" t="s">
        <v>1902</v>
      </c>
      <c r="G208" s="145" t="s">
        <v>216</v>
      </c>
      <c r="H208" s="177"/>
      <c r="I208" s="147"/>
      <c r="J208" s="148">
        <f t="shared" si="30"/>
        <v>0</v>
      </c>
      <c r="K208" s="149"/>
      <c r="L208" s="31"/>
      <c r="M208" s="150" t="s">
        <v>1</v>
      </c>
      <c r="N208" s="151" t="s">
        <v>40</v>
      </c>
      <c r="P208" s="152">
        <f t="shared" si="31"/>
        <v>0</v>
      </c>
      <c r="Q208" s="152">
        <v>0</v>
      </c>
      <c r="R208" s="152">
        <f t="shared" si="32"/>
        <v>0</v>
      </c>
      <c r="S208" s="152">
        <v>0</v>
      </c>
      <c r="T208" s="153">
        <f t="shared" si="33"/>
        <v>0</v>
      </c>
      <c r="AR208" s="154" t="s">
        <v>573</v>
      </c>
      <c r="AT208" s="154" t="s">
        <v>145</v>
      </c>
      <c r="AU208" s="154" t="s">
        <v>87</v>
      </c>
      <c r="AY208" s="16" t="s">
        <v>143</v>
      </c>
      <c r="BE208" s="155">
        <f t="shared" si="24"/>
        <v>0</v>
      </c>
      <c r="BF208" s="155">
        <f t="shared" si="25"/>
        <v>0</v>
      </c>
      <c r="BG208" s="155">
        <f t="shared" si="26"/>
        <v>0</v>
      </c>
      <c r="BH208" s="155">
        <f t="shared" si="27"/>
        <v>0</v>
      </c>
      <c r="BI208" s="155">
        <f t="shared" si="28"/>
        <v>0</v>
      </c>
      <c r="BJ208" s="16" t="s">
        <v>87</v>
      </c>
      <c r="BK208" s="155">
        <f t="shared" si="29"/>
        <v>0</v>
      </c>
      <c r="BL208" s="16" t="s">
        <v>573</v>
      </c>
      <c r="BM208" s="154" t="s">
        <v>954</v>
      </c>
    </row>
    <row r="209" spans="2:65" s="1" customFormat="1" ht="16.5" customHeight="1">
      <c r="B209" s="31"/>
      <c r="C209" s="142" t="s">
        <v>637</v>
      </c>
      <c r="D209" s="142" t="s">
        <v>145</v>
      </c>
      <c r="E209" s="143" t="s">
        <v>1903</v>
      </c>
      <c r="F209" s="144" t="s">
        <v>1904</v>
      </c>
      <c r="G209" s="145" t="s">
        <v>216</v>
      </c>
      <c r="H209" s="177"/>
      <c r="I209" s="147"/>
      <c r="J209" s="148">
        <f t="shared" si="30"/>
        <v>0</v>
      </c>
      <c r="K209" s="149"/>
      <c r="L209" s="31"/>
      <c r="M209" s="150" t="s">
        <v>1</v>
      </c>
      <c r="N209" s="151" t="s">
        <v>40</v>
      </c>
      <c r="P209" s="152">
        <f t="shared" si="31"/>
        <v>0</v>
      </c>
      <c r="Q209" s="152">
        <v>0</v>
      </c>
      <c r="R209" s="152">
        <f t="shared" si="32"/>
        <v>0</v>
      </c>
      <c r="S209" s="152">
        <v>0</v>
      </c>
      <c r="T209" s="153">
        <f t="shared" si="33"/>
        <v>0</v>
      </c>
      <c r="AR209" s="154" t="s">
        <v>573</v>
      </c>
      <c r="AT209" s="154" t="s">
        <v>145</v>
      </c>
      <c r="AU209" s="154" t="s">
        <v>87</v>
      </c>
      <c r="AY209" s="16" t="s">
        <v>143</v>
      </c>
      <c r="BE209" s="155">
        <f t="shared" si="24"/>
        <v>0</v>
      </c>
      <c r="BF209" s="155">
        <f t="shared" si="25"/>
        <v>0</v>
      </c>
      <c r="BG209" s="155">
        <f t="shared" si="26"/>
        <v>0</v>
      </c>
      <c r="BH209" s="155">
        <f t="shared" si="27"/>
        <v>0</v>
      </c>
      <c r="BI209" s="155">
        <f t="shared" si="28"/>
        <v>0</v>
      </c>
      <c r="BJ209" s="16" t="s">
        <v>87</v>
      </c>
      <c r="BK209" s="155">
        <f t="shared" si="29"/>
        <v>0</v>
      </c>
      <c r="BL209" s="16" t="s">
        <v>573</v>
      </c>
      <c r="BM209" s="154" t="s">
        <v>962</v>
      </c>
    </row>
    <row r="210" spans="2:65" s="11" customFormat="1" ht="26" customHeight="1">
      <c r="B210" s="130"/>
      <c r="D210" s="131" t="s">
        <v>73</v>
      </c>
      <c r="E210" s="132" t="s">
        <v>203</v>
      </c>
      <c r="F210" s="132" t="s">
        <v>1923</v>
      </c>
      <c r="I210" s="133"/>
      <c r="J210" s="134">
        <f>BK210</f>
        <v>0</v>
      </c>
      <c r="L210" s="130"/>
      <c r="M210" s="135"/>
      <c r="P210" s="136">
        <f>SUM(P211:P214)</f>
        <v>0</v>
      </c>
      <c r="R210" s="136">
        <f>SUM(R211:R214)</f>
        <v>0</v>
      </c>
      <c r="T210" s="137">
        <f>SUM(T211:T214)</f>
        <v>0</v>
      </c>
      <c r="AR210" s="131" t="s">
        <v>149</v>
      </c>
      <c r="AT210" s="138" t="s">
        <v>73</v>
      </c>
      <c r="AU210" s="138" t="s">
        <v>74</v>
      </c>
      <c r="AY210" s="131" t="s">
        <v>143</v>
      </c>
      <c r="BK210" s="139">
        <f>SUM(BK211:BK214)</f>
        <v>0</v>
      </c>
    </row>
    <row r="211" spans="2:65" s="1" customFormat="1" ht="16.5" customHeight="1">
      <c r="B211" s="31"/>
      <c r="C211" s="142" t="s">
        <v>641</v>
      </c>
      <c r="D211" s="142" t="s">
        <v>145</v>
      </c>
      <c r="E211" s="143" t="s">
        <v>1924</v>
      </c>
      <c r="F211" s="144" t="s">
        <v>1925</v>
      </c>
      <c r="G211" s="145" t="s">
        <v>208</v>
      </c>
      <c r="H211" s="146">
        <v>40</v>
      </c>
      <c r="I211" s="147"/>
      <c r="J211" s="148">
        <f>ROUND(I211*H211,2)</f>
        <v>0</v>
      </c>
      <c r="K211" s="149"/>
      <c r="L211" s="31"/>
      <c r="M211" s="150" t="s">
        <v>1</v>
      </c>
      <c r="N211" s="151" t="s">
        <v>40</v>
      </c>
      <c r="P211" s="152">
        <f>O211*H211</f>
        <v>0</v>
      </c>
      <c r="Q211" s="152">
        <v>0</v>
      </c>
      <c r="R211" s="152">
        <f>Q211*H211</f>
        <v>0</v>
      </c>
      <c r="S211" s="152">
        <v>0</v>
      </c>
      <c r="T211" s="153">
        <f>S211*H211</f>
        <v>0</v>
      </c>
      <c r="AR211" s="154" t="s">
        <v>1571</v>
      </c>
      <c r="AT211" s="154" t="s">
        <v>145</v>
      </c>
      <c r="AU211" s="154" t="s">
        <v>81</v>
      </c>
      <c r="AY211" s="16" t="s">
        <v>143</v>
      </c>
      <c r="BE211" s="155">
        <f>IF(N211="základná",J211,0)</f>
        <v>0</v>
      </c>
      <c r="BF211" s="155">
        <f>IF(N211="znížená",J211,0)</f>
        <v>0</v>
      </c>
      <c r="BG211" s="155">
        <f>IF(N211="zákl. prenesená",J211,0)</f>
        <v>0</v>
      </c>
      <c r="BH211" s="155">
        <f>IF(N211="zníž. prenesená",J211,0)</f>
        <v>0</v>
      </c>
      <c r="BI211" s="155">
        <f>IF(N211="nulová",J211,0)</f>
        <v>0</v>
      </c>
      <c r="BJ211" s="16" t="s">
        <v>87</v>
      </c>
      <c r="BK211" s="155">
        <f>ROUND(I211*H211,2)</f>
        <v>0</v>
      </c>
      <c r="BL211" s="16" t="s">
        <v>1571</v>
      </c>
      <c r="BM211" s="154" t="s">
        <v>973</v>
      </c>
    </row>
    <row r="212" spans="2:65" s="1" customFormat="1" ht="16.5" customHeight="1">
      <c r="B212" s="31"/>
      <c r="C212" s="142" t="s">
        <v>647</v>
      </c>
      <c r="D212" s="142" t="s">
        <v>145</v>
      </c>
      <c r="E212" s="143" t="s">
        <v>1926</v>
      </c>
      <c r="F212" s="144" t="s">
        <v>1927</v>
      </c>
      <c r="G212" s="145" t="s">
        <v>196</v>
      </c>
      <c r="H212" s="146">
        <v>1</v>
      </c>
      <c r="I212" s="147"/>
      <c r="J212" s="148">
        <f>ROUND(I212*H212,2)</f>
        <v>0</v>
      </c>
      <c r="K212" s="149"/>
      <c r="L212" s="31"/>
      <c r="M212" s="150" t="s">
        <v>1</v>
      </c>
      <c r="N212" s="151" t="s">
        <v>40</v>
      </c>
      <c r="P212" s="152">
        <f>O212*H212</f>
        <v>0</v>
      </c>
      <c r="Q212" s="152">
        <v>0</v>
      </c>
      <c r="R212" s="152">
        <f>Q212*H212</f>
        <v>0</v>
      </c>
      <c r="S212" s="152">
        <v>0</v>
      </c>
      <c r="T212" s="153">
        <f>S212*H212</f>
        <v>0</v>
      </c>
      <c r="AR212" s="154" t="s">
        <v>1571</v>
      </c>
      <c r="AT212" s="154" t="s">
        <v>145</v>
      </c>
      <c r="AU212" s="154" t="s">
        <v>81</v>
      </c>
      <c r="AY212" s="16" t="s">
        <v>143</v>
      </c>
      <c r="BE212" s="155">
        <f>IF(N212="základná",J212,0)</f>
        <v>0</v>
      </c>
      <c r="BF212" s="155">
        <f>IF(N212="znížená",J212,0)</f>
        <v>0</v>
      </c>
      <c r="BG212" s="155">
        <f>IF(N212="zákl. prenesená",J212,0)</f>
        <v>0</v>
      </c>
      <c r="BH212" s="155">
        <f>IF(N212="zníž. prenesená",J212,0)</f>
        <v>0</v>
      </c>
      <c r="BI212" s="155">
        <f>IF(N212="nulová",J212,0)</f>
        <v>0</v>
      </c>
      <c r="BJ212" s="16" t="s">
        <v>87</v>
      </c>
      <c r="BK212" s="155">
        <f>ROUND(I212*H212,2)</f>
        <v>0</v>
      </c>
      <c r="BL212" s="16" t="s">
        <v>1571</v>
      </c>
      <c r="BM212" s="154" t="s">
        <v>983</v>
      </c>
    </row>
    <row r="213" spans="2:65" s="1" customFormat="1" ht="37.75" customHeight="1">
      <c r="B213" s="31"/>
      <c r="C213" s="142" t="s">
        <v>652</v>
      </c>
      <c r="D213" s="142" t="s">
        <v>145</v>
      </c>
      <c r="E213" s="143" t="s">
        <v>1928</v>
      </c>
      <c r="F213" s="144" t="s">
        <v>1929</v>
      </c>
      <c r="G213" s="145" t="s">
        <v>208</v>
      </c>
      <c r="H213" s="146">
        <v>32</v>
      </c>
      <c r="I213" s="147"/>
      <c r="J213" s="148">
        <f>ROUND(I213*H213,2)</f>
        <v>0</v>
      </c>
      <c r="K213" s="149"/>
      <c r="L213" s="31"/>
      <c r="M213" s="150" t="s">
        <v>1</v>
      </c>
      <c r="N213" s="151" t="s">
        <v>40</v>
      </c>
      <c r="P213" s="152">
        <f>O213*H213</f>
        <v>0</v>
      </c>
      <c r="Q213" s="152">
        <v>0</v>
      </c>
      <c r="R213" s="152">
        <f>Q213*H213</f>
        <v>0</v>
      </c>
      <c r="S213" s="152">
        <v>0</v>
      </c>
      <c r="T213" s="153">
        <f>S213*H213</f>
        <v>0</v>
      </c>
      <c r="AR213" s="154" t="s">
        <v>1571</v>
      </c>
      <c r="AT213" s="154" t="s">
        <v>145</v>
      </c>
      <c r="AU213" s="154" t="s">
        <v>81</v>
      </c>
      <c r="AY213" s="16" t="s">
        <v>143</v>
      </c>
      <c r="BE213" s="155">
        <f>IF(N213="základná",J213,0)</f>
        <v>0</v>
      </c>
      <c r="BF213" s="155">
        <f>IF(N213="znížená",J213,0)</f>
        <v>0</v>
      </c>
      <c r="BG213" s="155">
        <f>IF(N213="zákl. prenesená",J213,0)</f>
        <v>0</v>
      </c>
      <c r="BH213" s="155">
        <f>IF(N213="zníž. prenesená",J213,0)</f>
        <v>0</v>
      </c>
      <c r="BI213" s="155">
        <f>IF(N213="nulová",J213,0)</f>
        <v>0</v>
      </c>
      <c r="BJ213" s="16" t="s">
        <v>87</v>
      </c>
      <c r="BK213" s="155">
        <f>ROUND(I213*H213,2)</f>
        <v>0</v>
      </c>
      <c r="BL213" s="16" t="s">
        <v>1571</v>
      </c>
      <c r="BM213" s="154" t="s">
        <v>992</v>
      </c>
    </row>
    <row r="214" spans="2:65" s="1" customFormat="1" ht="21.75" customHeight="1">
      <c r="B214" s="31"/>
      <c r="C214" s="142" t="s">
        <v>657</v>
      </c>
      <c r="D214" s="142" t="s">
        <v>145</v>
      </c>
      <c r="E214" s="143" t="s">
        <v>1930</v>
      </c>
      <c r="F214" s="144" t="s">
        <v>1931</v>
      </c>
      <c r="G214" s="145" t="s">
        <v>196</v>
      </c>
      <c r="H214" s="146">
        <v>1</v>
      </c>
      <c r="I214" s="147"/>
      <c r="J214" s="148">
        <f>ROUND(I214*H214,2)</f>
        <v>0</v>
      </c>
      <c r="K214" s="149"/>
      <c r="L214" s="31"/>
      <c r="M214" s="178" t="s">
        <v>1</v>
      </c>
      <c r="N214" s="179" t="s">
        <v>40</v>
      </c>
      <c r="O214" s="180"/>
      <c r="P214" s="181">
        <f>O214*H214</f>
        <v>0</v>
      </c>
      <c r="Q214" s="181">
        <v>0</v>
      </c>
      <c r="R214" s="181">
        <f>Q214*H214</f>
        <v>0</v>
      </c>
      <c r="S214" s="181">
        <v>0</v>
      </c>
      <c r="T214" s="182">
        <f>S214*H214</f>
        <v>0</v>
      </c>
      <c r="AR214" s="154" t="s">
        <v>1571</v>
      </c>
      <c r="AT214" s="154" t="s">
        <v>145</v>
      </c>
      <c r="AU214" s="154" t="s">
        <v>81</v>
      </c>
      <c r="AY214" s="16" t="s">
        <v>143</v>
      </c>
      <c r="BE214" s="155">
        <f>IF(N214="základná",J214,0)</f>
        <v>0</v>
      </c>
      <c r="BF214" s="155">
        <f>IF(N214="znížená",J214,0)</f>
        <v>0</v>
      </c>
      <c r="BG214" s="155">
        <f>IF(N214="zákl. prenesená",J214,0)</f>
        <v>0</v>
      </c>
      <c r="BH214" s="155">
        <f>IF(N214="zníž. prenesená",J214,0)</f>
        <v>0</v>
      </c>
      <c r="BI214" s="155">
        <f>IF(N214="nulová",J214,0)</f>
        <v>0</v>
      </c>
      <c r="BJ214" s="16" t="s">
        <v>87</v>
      </c>
      <c r="BK214" s="155">
        <f>ROUND(I214*H214,2)</f>
        <v>0</v>
      </c>
      <c r="BL214" s="16" t="s">
        <v>1571</v>
      </c>
      <c r="BM214" s="154" t="s">
        <v>1003</v>
      </c>
    </row>
    <row r="215" spans="2:65" s="1" customFormat="1" ht="7" customHeight="1">
      <c r="B215" s="46"/>
      <c r="C215" s="47"/>
      <c r="D215" s="47"/>
      <c r="E215" s="47"/>
      <c r="F215" s="47"/>
      <c r="G215" s="47"/>
      <c r="H215" s="47"/>
      <c r="I215" s="47"/>
      <c r="J215" s="47"/>
      <c r="K215" s="47"/>
      <c r="L215" s="31"/>
    </row>
  </sheetData>
  <sheetProtection algorithmName="SHA-512" hashValue="a11e4eODs8CM4/HzYuy/YueWaEyGR1UW50t+eelihLjeE18/b41X86M0QakhL56vic9PMynyzcZ48kPZDKOUoA==" saltValue="BXaHnwscOK/Z1MX0Cws4uXm1ayCstSKLnjFO4GyqQC79yGMbC59Kt3L4jF9z36zEQ91O5wx4Iz0I00re0AUbMA==" spinCount="100000" sheet="1" objects="1" scenarios="1" formatColumns="0" formatRows="0" autoFilter="0"/>
  <autoFilter ref="C128:K214" xr:uid="{00000000-0009-0000-0000-000006000000}"/>
  <mergeCells count="15">
    <mergeCell ref="E115:H115"/>
    <mergeCell ref="E119:H119"/>
    <mergeCell ref="E117:H117"/>
    <mergeCell ref="E121:H121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89"/>
  <sheetViews>
    <sheetView showGridLines="0" workbookViewId="0"/>
  </sheetViews>
  <sheetFormatPr baseColWidth="10" defaultRowHeight="11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0" width="22.25" customWidth="1"/>
    <col min="11" max="11" width="22.25" hidden="1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6" t="s">
        <v>107</v>
      </c>
    </row>
    <row r="3" spans="2:46" ht="7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74</v>
      </c>
    </row>
    <row r="4" spans="2:46" ht="25" customHeight="1">
      <c r="B4" s="19"/>
      <c r="D4" s="20" t="s">
        <v>114</v>
      </c>
      <c r="L4" s="19"/>
      <c r="M4" s="95" t="s">
        <v>9</v>
      </c>
      <c r="AT4" s="16" t="s">
        <v>4</v>
      </c>
    </row>
    <row r="5" spans="2:46" ht="7" customHeight="1">
      <c r="B5" s="19"/>
      <c r="L5" s="19"/>
    </row>
    <row r="6" spans="2:46" ht="12" customHeight="1">
      <c r="B6" s="19"/>
      <c r="D6" s="26" t="s">
        <v>15</v>
      </c>
      <c r="L6" s="19"/>
    </row>
    <row r="7" spans="2:46" ht="16.5" customHeight="1">
      <c r="B7" s="19"/>
      <c r="E7" s="244" t="str">
        <f>'Rekapitulácia stavby'!K6</f>
        <v>Prestavba RD a HB na multifunkčný objekt s ubytovacou jednotkou</v>
      </c>
      <c r="F7" s="245"/>
      <c r="G7" s="245"/>
      <c r="H7" s="245"/>
      <c r="L7" s="19"/>
    </row>
    <row r="8" spans="2:46" ht="13">
      <c r="B8" s="19"/>
      <c r="D8" s="26" t="s">
        <v>115</v>
      </c>
      <c r="L8" s="19"/>
    </row>
    <row r="9" spans="2:46" ht="16.5" customHeight="1">
      <c r="B9" s="19"/>
      <c r="E9" s="244" t="s">
        <v>116</v>
      </c>
      <c r="F9" s="204"/>
      <c r="G9" s="204"/>
      <c r="H9" s="204"/>
      <c r="L9" s="19"/>
    </row>
    <row r="10" spans="2:46" ht="12" customHeight="1">
      <c r="B10" s="19"/>
      <c r="D10" s="26" t="s">
        <v>117</v>
      </c>
      <c r="L10" s="19"/>
    </row>
    <row r="11" spans="2:46" s="1" customFormat="1" ht="16.5" customHeight="1">
      <c r="B11" s="31"/>
      <c r="E11" s="200" t="s">
        <v>1866</v>
      </c>
      <c r="F11" s="243"/>
      <c r="G11" s="243"/>
      <c r="H11" s="243"/>
      <c r="L11" s="31"/>
    </row>
    <row r="12" spans="2:46" s="1" customFormat="1" ht="12" customHeight="1">
      <c r="B12" s="31"/>
      <c r="D12" s="26" t="s">
        <v>1867</v>
      </c>
      <c r="L12" s="31"/>
    </row>
    <row r="13" spans="2:46" s="1" customFormat="1" ht="16.5" customHeight="1">
      <c r="B13" s="31"/>
      <c r="E13" s="238" t="s">
        <v>2063</v>
      </c>
      <c r="F13" s="243"/>
      <c r="G13" s="243"/>
      <c r="H13" s="243"/>
      <c r="L13" s="31"/>
    </row>
    <row r="14" spans="2:46" s="1" customFormat="1">
      <c r="B14" s="31"/>
      <c r="L14" s="31"/>
    </row>
    <row r="15" spans="2:46" s="1" customFormat="1" ht="12" customHeight="1">
      <c r="B15" s="31"/>
      <c r="D15" s="26" t="s">
        <v>17</v>
      </c>
      <c r="F15" s="24" t="s">
        <v>1</v>
      </c>
      <c r="I15" s="26" t="s">
        <v>18</v>
      </c>
      <c r="J15" s="24" t="s">
        <v>1</v>
      </c>
      <c r="L15" s="31"/>
    </row>
    <row r="16" spans="2:46" s="1" customFormat="1" ht="12" customHeight="1">
      <c r="B16" s="31"/>
      <c r="D16" s="26" t="s">
        <v>19</v>
      </c>
      <c r="F16" s="24" t="s">
        <v>20</v>
      </c>
      <c r="I16" s="26" t="s">
        <v>21</v>
      </c>
      <c r="J16" s="54">
        <f>'Rekapitulácia stavby'!AN8</f>
        <v>46064</v>
      </c>
      <c r="L16" s="31"/>
    </row>
    <row r="17" spans="2:12" s="1" customFormat="1" ht="10.75" customHeight="1">
      <c r="B17" s="31"/>
      <c r="L17" s="31"/>
    </row>
    <row r="18" spans="2:12" s="1" customFormat="1" ht="12" customHeight="1">
      <c r="B18" s="31"/>
      <c r="D18" s="26" t="s">
        <v>22</v>
      </c>
      <c r="I18" s="26" t="s">
        <v>23</v>
      </c>
      <c r="J18" s="24" t="s">
        <v>1</v>
      </c>
      <c r="L18" s="31"/>
    </row>
    <row r="19" spans="2:12" s="1" customFormat="1" ht="18" customHeight="1">
      <c r="B19" s="31"/>
      <c r="E19" s="24" t="s">
        <v>24</v>
      </c>
      <c r="I19" s="26" t="s">
        <v>25</v>
      </c>
      <c r="J19" s="24" t="s">
        <v>1</v>
      </c>
      <c r="L19" s="31"/>
    </row>
    <row r="20" spans="2:12" s="1" customFormat="1" ht="7" customHeight="1">
      <c r="B20" s="31"/>
      <c r="L20" s="31"/>
    </row>
    <row r="21" spans="2:12" s="1" customFormat="1" ht="12" customHeight="1">
      <c r="B21" s="31"/>
      <c r="D21" s="26" t="s">
        <v>26</v>
      </c>
      <c r="I21" s="26" t="s">
        <v>23</v>
      </c>
      <c r="J21" s="27" t="str">
        <f>'Rekapitulácia stavby'!AN13</f>
        <v>Vyplň údaj</v>
      </c>
      <c r="L21" s="31"/>
    </row>
    <row r="22" spans="2:12" s="1" customFormat="1" ht="18" customHeight="1">
      <c r="B22" s="31"/>
      <c r="E22" s="246" t="str">
        <f>'Rekapitulácia stavby'!E14</f>
        <v>Vyplň údaj</v>
      </c>
      <c r="F22" s="229"/>
      <c r="G22" s="229"/>
      <c r="H22" s="229"/>
      <c r="I22" s="26" t="s">
        <v>25</v>
      </c>
      <c r="J22" s="27" t="str">
        <f>'Rekapitulácia stavby'!AN14</f>
        <v>Vyplň údaj</v>
      </c>
      <c r="L22" s="31"/>
    </row>
    <row r="23" spans="2:12" s="1" customFormat="1" ht="7" customHeight="1">
      <c r="B23" s="31"/>
      <c r="L23" s="31"/>
    </row>
    <row r="24" spans="2:12" s="1" customFormat="1" ht="12" customHeight="1">
      <c r="B24" s="31"/>
      <c r="D24" s="26" t="s">
        <v>28</v>
      </c>
      <c r="I24" s="26" t="s">
        <v>23</v>
      </c>
      <c r="J24" s="24" t="s">
        <v>1</v>
      </c>
      <c r="L24" s="31"/>
    </row>
    <row r="25" spans="2:12" s="1" customFormat="1" ht="18" customHeight="1">
      <c r="B25" s="31"/>
      <c r="E25" s="24" t="s">
        <v>29</v>
      </c>
      <c r="I25" s="26" t="s">
        <v>25</v>
      </c>
      <c r="J25" s="24" t="s">
        <v>1</v>
      </c>
      <c r="L25" s="31"/>
    </row>
    <row r="26" spans="2:12" s="1" customFormat="1" ht="7" customHeight="1">
      <c r="B26" s="31"/>
      <c r="L26" s="31"/>
    </row>
    <row r="27" spans="2:12" s="1" customFormat="1" ht="12" customHeight="1">
      <c r="B27" s="31"/>
      <c r="D27" s="26" t="s">
        <v>31</v>
      </c>
      <c r="I27" s="26" t="s">
        <v>23</v>
      </c>
      <c r="J27" s="24" t="s">
        <v>1</v>
      </c>
      <c r="L27" s="31"/>
    </row>
    <row r="28" spans="2:12" s="1" customFormat="1" ht="18" customHeight="1">
      <c r="B28" s="31"/>
      <c r="E28" s="24" t="s">
        <v>32</v>
      </c>
      <c r="I28" s="26" t="s">
        <v>25</v>
      </c>
      <c r="J28" s="24" t="s">
        <v>1</v>
      </c>
      <c r="L28" s="31"/>
    </row>
    <row r="29" spans="2:12" s="1" customFormat="1" ht="7" customHeight="1">
      <c r="B29" s="31"/>
      <c r="L29" s="31"/>
    </row>
    <row r="30" spans="2:12" s="1" customFormat="1" ht="12" customHeight="1">
      <c r="B30" s="31"/>
      <c r="D30" s="26" t="s">
        <v>33</v>
      </c>
      <c r="L30" s="31"/>
    </row>
    <row r="31" spans="2:12" s="7" customFormat="1" ht="16.5" customHeight="1">
      <c r="B31" s="96"/>
      <c r="E31" s="233" t="s">
        <v>1</v>
      </c>
      <c r="F31" s="233"/>
      <c r="G31" s="233"/>
      <c r="H31" s="233"/>
      <c r="L31" s="96"/>
    </row>
    <row r="32" spans="2:12" s="1" customFormat="1" ht="7" customHeight="1">
      <c r="B32" s="31"/>
      <c r="L32" s="31"/>
    </row>
    <row r="33" spans="2:12" s="1" customFormat="1" ht="7" customHeight="1">
      <c r="B33" s="31"/>
      <c r="D33" s="55"/>
      <c r="E33" s="55"/>
      <c r="F33" s="55"/>
      <c r="G33" s="55"/>
      <c r="H33" s="55"/>
      <c r="I33" s="55"/>
      <c r="J33" s="55"/>
      <c r="K33" s="55"/>
      <c r="L33" s="31"/>
    </row>
    <row r="34" spans="2:12" s="1" customFormat="1" ht="25.5" customHeight="1">
      <c r="B34" s="31"/>
      <c r="D34" s="97" t="s">
        <v>34</v>
      </c>
      <c r="J34" s="68">
        <f>ROUND(J128, 2)</f>
        <v>0</v>
      </c>
      <c r="L34" s="31"/>
    </row>
    <row r="35" spans="2:12" s="1" customFormat="1" ht="7" customHeight="1">
      <c r="B35" s="31"/>
      <c r="D35" s="55"/>
      <c r="E35" s="55"/>
      <c r="F35" s="55"/>
      <c r="G35" s="55"/>
      <c r="H35" s="55"/>
      <c r="I35" s="55"/>
      <c r="J35" s="55"/>
      <c r="K35" s="55"/>
      <c r="L35" s="31"/>
    </row>
    <row r="36" spans="2:12" s="1" customFormat="1" ht="14.5" customHeight="1">
      <c r="B36" s="31"/>
      <c r="F36" s="34" t="s">
        <v>36</v>
      </c>
      <c r="I36" s="34" t="s">
        <v>35</v>
      </c>
      <c r="J36" s="34" t="s">
        <v>37</v>
      </c>
      <c r="L36" s="31"/>
    </row>
    <row r="37" spans="2:12" s="1" customFormat="1" ht="14.5" customHeight="1">
      <c r="B37" s="31"/>
      <c r="D37" s="57" t="s">
        <v>38</v>
      </c>
      <c r="E37" s="36" t="s">
        <v>39</v>
      </c>
      <c r="F37" s="98">
        <f>ROUND((SUM(BE128:BE188)),  2)</f>
        <v>0</v>
      </c>
      <c r="G37" s="99"/>
      <c r="H37" s="99"/>
      <c r="I37" s="100">
        <v>0.23</v>
      </c>
      <c r="J37" s="98">
        <f>ROUND(((SUM(BE128:BE188))*I37),  2)</f>
        <v>0</v>
      </c>
      <c r="L37" s="31"/>
    </row>
    <row r="38" spans="2:12" s="1" customFormat="1" ht="14.5" customHeight="1">
      <c r="B38" s="31"/>
      <c r="E38" s="36" t="s">
        <v>40</v>
      </c>
      <c r="F38" s="98">
        <f>ROUND((SUM(BF128:BF188)),  2)</f>
        <v>0</v>
      </c>
      <c r="G38" s="99"/>
      <c r="H38" s="99"/>
      <c r="I38" s="100">
        <v>0.23</v>
      </c>
      <c r="J38" s="98">
        <f>ROUND(((SUM(BF128:BF188))*I38),  2)</f>
        <v>0</v>
      </c>
      <c r="L38" s="31"/>
    </row>
    <row r="39" spans="2:12" s="1" customFormat="1" ht="14.5" hidden="1" customHeight="1">
      <c r="B39" s="31"/>
      <c r="E39" s="26" t="s">
        <v>41</v>
      </c>
      <c r="F39" s="88">
        <f>ROUND((SUM(BG128:BG188)),  2)</f>
        <v>0</v>
      </c>
      <c r="I39" s="101">
        <v>0.23</v>
      </c>
      <c r="J39" s="88">
        <f>0</f>
        <v>0</v>
      </c>
      <c r="L39" s="31"/>
    </row>
    <row r="40" spans="2:12" s="1" customFormat="1" ht="14.5" hidden="1" customHeight="1">
      <c r="B40" s="31"/>
      <c r="E40" s="26" t="s">
        <v>42</v>
      </c>
      <c r="F40" s="88">
        <f>ROUND((SUM(BH128:BH188)),  2)</f>
        <v>0</v>
      </c>
      <c r="I40" s="101">
        <v>0.23</v>
      </c>
      <c r="J40" s="88">
        <f>0</f>
        <v>0</v>
      </c>
      <c r="L40" s="31"/>
    </row>
    <row r="41" spans="2:12" s="1" customFormat="1" ht="14.5" hidden="1" customHeight="1">
      <c r="B41" s="31"/>
      <c r="E41" s="36" t="s">
        <v>43</v>
      </c>
      <c r="F41" s="98">
        <f>ROUND((SUM(BI128:BI188)),  2)</f>
        <v>0</v>
      </c>
      <c r="G41" s="99"/>
      <c r="H41" s="99"/>
      <c r="I41" s="100">
        <v>0</v>
      </c>
      <c r="J41" s="98">
        <f>0</f>
        <v>0</v>
      </c>
      <c r="L41" s="31"/>
    </row>
    <row r="42" spans="2:12" s="1" customFormat="1" ht="7" customHeight="1">
      <c r="B42" s="31"/>
      <c r="L42" s="31"/>
    </row>
    <row r="43" spans="2:12" s="1" customFormat="1" ht="25.5" customHeight="1">
      <c r="B43" s="31"/>
      <c r="C43" s="102"/>
      <c r="D43" s="103" t="s">
        <v>44</v>
      </c>
      <c r="E43" s="59"/>
      <c r="F43" s="59"/>
      <c r="G43" s="104" t="s">
        <v>45</v>
      </c>
      <c r="H43" s="105" t="s">
        <v>46</v>
      </c>
      <c r="I43" s="59"/>
      <c r="J43" s="106">
        <f>SUM(J34:J41)</f>
        <v>0</v>
      </c>
      <c r="K43" s="107"/>
      <c r="L43" s="31"/>
    </row>
    <row r="44" spans="2:12" s="1" customFormat="1" ht="14.5" customHeight="1">
      <c r="B44" s="31"/>
      <c r="L44" s="31"/>
    </row>
    <row r="45" spans="2:12" ht="14.5" customHeight="1">
      <c r="B45" s="19"/>
      <c r="L45" s="19"/>
    </row>
    <row r="46" spans="2:12" ht="14.5" customHeight="1">
      <c r="B46" s="19"/>
      <c r="L46" s="19"/>
    </row>
    <row r="47" spans="2:12" ht="14.5" customHeight="1">
      <c r="B47" s="19"/>
      <c r="L47" s="19"/>
    </row>
    <row r="48" spans="2:12" ht="14.5" customHeight="1">
      <c r="B48" s="19"/>
      <c r="L48" s="19"/>
    </row>
    <row r="49" spans="2:12" ht="14.5" customHeight="1">
      <c r="B49" s="19"/>
      <c r="L49" s="19"/>
    </row>
    <row r="50" spans="2:12" s="1" customFormat="1" ht="14.5" customHeight="1">
      <c r="B50" s="31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3">
      <c r="B61" s="31"/>
      <c r="D61" s="45" t="s">
        <v>49</v>
      </c>
      <c r="E61" s="33"/>
      <c r="F61" s="108" t="s">
        <v>50</v>
      </c>
      <c r="G61" s="45" t="s">
        <v>49</v>
      </c>
      <c r="H61" s="33"/>
      <c r="I61" s="33"/>
      <c r="J61" s="109" t="s">
        <v>50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3">
      <c r="B65" s="31"/>
      <c r="D65" s="43" t="s">
        <v>51</v>
      </c>
      <c r="E65" s="44"/>
      <c r="F65" s="44"/>
      <c r="G65" s="43" t="s">
        <v>52</v>
      </c>
      <c r="H65" s="44"/>
      <c r="I65" s="44"/>
      <c r="J65" s="44"/>
      <c r="K65" s="44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3">
      <c r="B76" s="31"/>
      <c r="D76" s="45" t="s">
        <v>49</v>
      </c>
      <c r="E76" s="33"/>
      <c r="F76" s="108" t="s">
        <v>50</v>
      </c>
      <c r="G76" s="45" t="s">
        <v>49</v>
      </c>
      <c r="H76" s="33"/>
      <c r="I76" s="33"/>
      <c r="J76" s="109" t="s">
        <v>50</v>
      </c>
      <c r="K76" s="33"/>
      <c r="L76" s="31"/>
    </row>
    <row r="77" spans="2:12" s="1" customFormat="1" ht="14.5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12" s="1" customFormat="1" ht="7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12" s="1" customFormat="1" ht="25" customHeight="1">
      <c r="B82" s="31"/>
      <c r="C82" s="20" t="s">
        <v>119</v>
      </c>
      <c r="L82" s="31"/>
    </row>
    <row r="83" spans="2:12" s="1" customFormat="1" ht="7" customHeight="1">
      <c r="B83" s="31"/>
      <c r="L83" s="31"/>
    </row>
    <row r="84" spans="2:12" s="1" customFormat="1" ht="12" customHeight="1">
      <c r="B84" s="31"/>
      <c r="C84" s="26" t="s">
        <v>15</v>
      </c>
      <c r="L84" s="31"/>
    </row>
    <row r="85" spans="2:12" s="1" customFormat="1" ht="16.5" customHeight="1">
      <c r="B85" s="31"/>
      <c r="E85" s="244" t="str">
        <f>E7</f>
        <v>Prestavba RD a HB na multifunkčný objekt s ubytovacou jednotkou</v>
      </c>
      <c r="F85" s="245"/>
      <c r="G85" s="245"/>
      <c r="H85" s="245"/>
      <c r="L85" s="31"/>
    </row>
    <row r="86" spans="2:12" ht="12" customHeight="1">
      <c r="B86" s="19"/>
      <c r="C86" s="26" t="s">
        <v>115</v>
      </c>
      <c r="L86" s="19"/>
    </row>
    <row r="87" spans="2:12" ht="16.5" customHeight="1">
      <c r="B87" s="19"/>
      <c r="E87" s="244" t="s">
        <v>116</v>
      </c>
      <c r="F87" s="204"/>
      <c r="G87" s="204"/>
      <c r="H87" s="204"/>
      <c r="L87" s="19"/>
    </row>
    <row r="88" spans="2:12" ht="12" customHeight="1">
      <c r="B88" s="19"/>
      <c r="C88" s="26" t="s">
        <v>117</v>
      </c>
      <c r="L88" s="19"/>
    </row>
    <row r="89" spans="2:12" s="1" customFormat="1" ht="16.5" customHeight="1">
      <c r="B89" s="31"/>
      <c r="E89" s="200" t="s">
        <v>1866</v>
      </c>
      <c r="F89" s="243"/>
      <c r="G89" s="243"/>
      <c r="H89" s="243"/>
      <c r="L89" s="31"/>
    </row>
    <row r="90" spans="2:12" s="1" customFormat="1" ht="12" customHeight="1">
      <c r="B90" s="31"/>
      <c r="C90" s="26" t="s">
        <v>1867</v>
      </c>
      <c r="L90" s="31"/>
    </row>
    <row r="91" spans="2:12" s="1" customFormat="1" ht="16.5" customHeight="1">
      <c r="B91" s="31"/>
      <c r="E91" s="238" t="str">
        <f>E13</f>
        <v>03 - Bleskozvodná a uzemňovacia sústava</v>
      </c>
      <c r="F91" s="243"/>
      <c r="G91" s="243"/>
      <c r="H91" s="243"/>
      <c r="L91" s="31"/>
    </row>
    <row r="92" spans="2:12" s="1" customFormat="1" ht="7" customHeight="1">
      <c r="B92" s="31"/>
      <c r="L92" s="31"/>
    </row>
    <row r="93" spans="2:12" s="1" customFormat="1" ht="12" customHeight="1">
      <c r="B93" s="31"/>
      <c r="C93" s="26" t="s">
        <v>19</v>
      </c>
      <c r="F93" s="24" t="str">
        <f>F16</f>
        <v>Matúškovo</v>
      </c>
      <c r="I93" s="26" t="s">
        <v>21</v>
      </c>
      <c r="J93" s="54">
        <f>IF(J16="","",J16)</f>
        <v>46064</v>
      </c>
      <c r="L93" s="31"/>
    </row>
    <row r="94" spans="2:12" s="1" customFormat="1" ht="7" customHeight="1">
      <c r="B94" s="31"/>
      <c r="L94" s="31"/>
    </row>
    <row r="95" spans="2:12" s="1" customFormat="1" ht="15.25" customHeight="1">
      <c r="B95" s="31"/>
      <c r="C95" s="26" t="s">
        <v>22</v>
      </c>
      <c r="F95" s="24" t="str">
        <f>E19</f>
        <v>KO Box Club Galanta, Stavbárska 1044/1, Galanta</v>
      </c>
      <c r="I95" s="26" t="s">
        <v>28</v>
      </c>
      <c r="J95" s="29" t="str">
        <f>E25</f>
        <v>HR-PROJECT s.r.o.</v>
      </c>
      <c r="L95" s="31"/>
    </row>
    <row r="96" spans="2:12" s="1" customFormat="1" ht="15.25" customHeight="1">
      <c r="B96" s="31"/>
      <c r="C96" s="26" t="s">
        <v>26</v>
      </c>
      <c r="F96" s="24" t="str">
        <f>IF(E22="","",E22)</f>
        <v>Vyplň údaj</v>
      </c>
      <c r="I96" s="26" t="s">
        <v>31</v>
      </c>
      <c r="J96" s="29" t="str">
        <f>E28</f>
        <v>Vladimír Pilnik</v>
      </c>
      <c r="L96" s="31"/>
    </row>
    <row r="97" spans="2:47" s="1" customFormat="1" ht="10.25" customHeight="1">
      <c r="B97" s="31"/>
      <c r="L97" s="31"/>
    </row>
    <row r="98" spans="2:47" s="1" customFormat="1" ht="29.25" customHeight="1">
      <c r="B98" s="31"/>
      <c r="C98" s="110" t="s">
        <v>120</v>
      </c>
      <c r="D98" s="102"/>
      <c r="E98" s="102"/>
      <c r="F98" s="102"/>
      <c r="G98" s="102"/>
      <c r="H98" s="102"/>
      <c r="I98" s="102"/>
      <c r="J98" s="111" t="s">
        <v>121</v>
      </c>
      <c r="K98" s="102"/>
      <c r="L98" s="31"/>
    </row>
    <row r="99" spans="2:47" s="1" customFormat="1" ht="10.25" customHeight="1">
      <c r="B99" s="31"/>
      <c r="L99" s="31"/>
    </row>
    <row r="100" spans="2:47" s="1" customFormat="1" ht="22.75" customHeight="1">
      <c r="B100" s="31"/>
      <c r="C100" s="112" t="s">
        <v>122</v>
      </c>
      <c r="J100" s="68">
        <f>J128</f>
        <v>0</v>
      </c>
      <c r="L100" s="31"/>
      <c r="AU100" s="16" t="s">
        <v>123</v>
      </c>
    </row>
    <row r="101" spans="2:47" s="8" customFormat="1" ht="25" customHeight="1">
      <c r="B101" s="113"/>
      <c r="D101" s="114" t="s">
        <v>1869</v>
      </c>
      <c r="E101" s="115"/>
      <c r="F101" s="115"/>
      <c r="G101" s="115"/>
      <c r="H101" s="115"/>
      <c r="I101" s="115"/>
      <c r="J101" s="116">
        <f>J129</f>
        <v>0</v>
      </c>
      <c r="L101" s="113"/>
    </row>
    <row r="102" spans="2:47" s="9" customFormat="1" ht="20" customHeight="1">
      <c r="B102" s="117"/>
      <c r="D102" s="118" t="s">
        <v>1870</v>
      </c>
      <c r="E102" s="119"/>
      <c r="F102" s="119"/>
      <c r="G102" s="119"/>
      <c r="H102" s="119"/>
      <c r="I102" s="119"/>
      <c r="J102" s="120">
        <f>J130</f>
        <v>0</v>
      </c>
      <c r="L102" s="117"/>
    </row>
    <row r="103" spans="2:47" s="9" customFormat="1" ht="20" customHeight="1">
      <c r="B103" s="117"/>
      <c r="D103" s="118" t="s">
        <v>1871</v>
      </c>
      <c r="E103" s="119"/>
      <c r="F103" s="119"/>
      <c r="G103" s="119"/>
      <c r="H103" s="119"/>
      <c r="I103" s="119"/>
      <c r="J103" s="120">
        <f>J178</f>
        <v>0</v>
      </c>
      <c r="L103" s="117"/>
    </row>
    <row r="104" spans="2:47" s="8" customFormat="1" ht="25" customHeight="1">
      <c r="B104" s="113"/>
      <c r="D104" s="114" t="s">
        <v>1872</v>
      </c>
      <c r="E104" s="115"/>
      <c r="F104" s="115"/>
      <c r="G104" s="115"/>
      <c r="H104" s="115"/>
      <c r="I104" s="115"/>
      <c r="J104" s="116">
        <f>J184</f>
        <v>0</v>
      </c>
      <c r="L104" s="113"/>
    </row>
    <row r="105" spans="2:47" s="1" customFormat="1" ht="21.75" customHeight="1">
      <c r="B105" s="31"/>
      <c r="L105" s="31"/>
    </row>
    <row r="106" spans="2:47" s="1" customFormat="1" ht="7" customHeight="1">
      <c r="B106" s="46"/>
      <c r="C106" s="47"/>
      <c r="D106" s="47"/>
      <c r="E106" s="47"/>
      <c r="F106" s="47"/>
      <c r="G106" s="47"/>
      <c r="H106" s="47"/>
      <c r="I106" s="47"/>
      <c r="J106" s="47"/>
      <c r="K106" s="47"/>
      <c r="L106" s="31"/>
    </row>
    <row r="110" spans="2:47" s="1" customFormat="1" ht="7" customHeight="1">
      <c r="B110" s="48"/>
      <c r="C110" s="49"/>
      <c r="D110" s="49"/>
      <c r="E110" s="49"/>
      <c r="F110" s="49"/>
      <c r="G110" s="49"/>
      <c r="H110" s="49"/>
      <c r="I110" s="49"/>
      <c r="J110" s="49"/>
      <c r="K110" s="49"/>
      <c r="L110" s="31"/>
    </row>
    <row r="111" spans="2:47" s="1" customFormat="1" ht="25" customHeight="1">
      <c r="B111" s="31"/>
      <c r="C111" s="20" t="s">
        <v>129</v>
      </c>
      <c r="L111" s="31"/>
    </row>
    <row r="112" spans="2:47" s="1" customFormat="1" ht="7" customHeight="1">
      <c r="B112" s="31"/>
      <c r="L112" s="31"/>
    </row>
    <row r="113" spans="2:63" s="1" customFormat="1" ht="12" customHeight="1">
      <c r="B113" s="31"/>
      <c r="C113" s="26" t="s">
        <v>15</v>
      </c>
      <c r="L113" s="31"/>
    </row>
    <row r="114" spans="2:63" s="1" customFormat="1" ht="16.5" customHeight="1">
      <c r="B114" s="31"/>
      <c r="E114" s="244" t="str">
        <f>E7</f>
        <v>Prestavba RD a HB na multifunkčný objekt s ubytovacou jednotkou</v>
      </c>
      <c r="F114" s="245"/>
      <c r="G114" s="245"/>
      <c r="H114" s="245"/>
      <c r="L114" s="31"/>
    </row>
    <row r="115" spans="2:63" ht="12" customHeight="1">
      <c r="B115" s="19"/>
      <c r="C115" s="26" t="s">
        <v>115</v>
      </c>
      <c r="L115" s="19"/>
    </row>
    <row r="116" spans="2:63" ht="16.5" customHeight="1">
      <c r="B116" s="19"/>
      <c r="E116" s="244" t="s">
        <v>116</v>
      </c>
      <c r="F116" s="204"/>
      <c r="G116" s="204"/>
      <c r="H116" s="204"/>
      <c r="L116" s="19"/>
    </row>
    <row r="117" spans="2:63" ht="12" customHeight="1">
      <c r="B117" s="19"/>
      <c r="C117" s="26" t="s">
        <v>117</v>
      </c>
      <c r="L117" s="19"/>
    </row>
    <row r="118" spans="2:63" s="1" customFormat="1" ht="16.5" customHeight="1">
      <c r="B118" s="31"/>
      <c r="E118" s="200" t="s">
        <v>1866</v>
      </c>
      <c r="F118" s="243"/>
      <c r="G118" s="243"/>
      <c r="H118" s="243"/>
      <c r="L118" s="31"/>
    </row>
    <row r="119" spans="2:63" s="1" customFormat="1" ht="12" customHeight="1">
      <c r="B119" s="31"/>
      <c r="C119" s="26" t="s">
        <v>1867</v>
      </c>
      <c r="L119" s="31"/>
    </row>
    <row r="120" spans="2:63" s="1" customFormat="1" ht="16.5" customHeight="1">
      <c r="B120" s="31"/>
      <c r="E120" s="238" t="str">
        <f>E13</f>
        <v>03 - Bleskozvodná a uzemňovacia sústava</v>
      </c>
      <c r="F120" s="243"/>
      <c r="G120" s="243"/>
      <c r="H120" s="243"/>
      <c r="L120" s="31"/>
    </row>
    <row r="121" spans="2:63" s="1" customFormat="1" ht="7" customHeight="1">
      <c r="B121" s="31"/>
      <c r="L121" s="31"/>
    </row>
    <row r="122" spans="2:63" s="1" customFormat="1" ht="12" customHeight="1">
      <c r="B122" s="31"/>
      <c r="C122" s="26" t="s">
        <v>19</v>
      </c>
      <c r="F122" s="24" t="str">
        <f>F16</f>
        <v>Matúškovo</v>
      </c>
      <c r="I122" s="26" t="s">
        <v>21</v>
      </c>
      <c r="J122" s="54">
        <f>IF(J16="","",J16)</f>
        <v>46064</v>
      </c>
      <c r="L122" s="31"/>
    </row>
    <row r="123" spans="2:63" s="1" customFormat="1" ht="7" customHeight="1">
      <c r="B123" s="31"/>
      <c r="L123" s="31"/>
    </row>
    <row r="124" spans="2:63" s="1" customFormat="1" ht="15.25" customHeight="1">
      <c r="B124" s="31"/>
      <c r="C124" s="26" t="s">
        <v>22</v>
      </c>
      <c r="F124" s="24" t="str">
        <f>E19</f>
        <v>KO Box Club Galanta, Stavbárska 1044/1, Galanta</v>
      </c>
      <c r="I124" s="26" t="s">
        <v>28</v>
      </c>
      <c r="J124" s="29" t="str">
        <f>E25</f>
        <v>HR-PROJECT s.r.o.</v>
      </c>
      <c r="L124" s="31"/>
    </row>
    <row r="125" spans="2:63" s="1" customFormat="1" ht="15.25" customHeight="1">
      <c r="B125" s="31"/>
      <c r="C125" s="26" t="s">
        <v>26</v>
      </c>
      <c r="F125" s="24" t="str">
        <f>IF(E22="","",E22)</f>
        <v>Vyplň údaj</v>
      </c>
      <c r="I125" s="26" t="s">
        <v>31</v>
      </c>
      <c r="J125" s="29" t="str">
        <f>E28</f>
        <v>Vladimír Pilnik</v>
      </c>
      <c r="L125" s="31"/>
    </row>
    <row r="126" spans="2:63" s="1" customFormat="1" ht="10.25" customHeight="1">
      <c r="B126" s="31"/>
      <c r="L126" s="31"/>
    </row>
    <row r="127" spans="2:63" s="10" customFormat="1" ht="29.25" customHeight="1">
      <c r="B127" s="121"/>
      <c r="C127" s="122" t="s">
        <v>130</v>
      </c>
      <c r="D127" s="123" t="s">
        <v>59</v>
      </c>
      <c r="E127" s="123" t="s">
        <v>55</v>
      </c>
      <c r="F127" s="123" t="s">
        <v>56</v>
      </c>
      <c r="G127" s="123" t="s">
        <v>131</v>
      </c>
      <c r="H127" s="123" t="s">
        <v>132</v>
      </c>
      <c r="I127" s="123" t="s">
        <v>133</v>
      </c>
      <c r="J127" s="124" t="s">
        <v>121</v>
      </c>
      <c r="K127" s="125" t="s">
        <v>134</v>
      </c>
      <c r="L127" s="121"/>
      <c r="M127" s="61" t="s">
        <v>1</v>
      </c>
      <c r="N127" s="62" t="s">
        <v>38</v>
      </c>
      <c r="O127" s="62" t="s">
        <v>135</v>
      </c>
      <c r="P127" s="62" t="s">
        <v>136</v>
      </c>
      <c r="Q127" s="62" t="s">
        <v>137</v>
      </c>
      <c r="R127" s="62" t="s">
        <v>138</v>
      </c>
      <c r="S127" s="62" t="s">
        <v>139</v>
      </c>
      <c r="T127" s="63" t="s">
        <v>140</v>
      </c>
    </row>
    <row r="128" spans="2:63" s="1" customFormat="1" ht="22.75" customHeight="1">
      <c r="B128" s="31"/>
      <c r="C128" s="66" t="s">
        <v>122</v>
      </c>
      <c r="J128" s="126">
        <f>BK128</f>
        <v>0</v>
      </c>
      <c r="L128" s="31"/>
      <c r="M128" s="64"/>
      <c r="N128" s="55"/>
      <c r="O128" s="55"/>
      <c r="P128" s="127">
        <f>P129+P184</f>
        <v>0</v>
      </c>
      <c r="Q128" s="55"/>
      <c r="R128" s="127">
        <f>R129+R184</f>
        <v>0</v>
      </c>
      <c r="S128" s="55"/>
      <c r="T128" s="128">
        <f>T129+T184</f>
        <v>0</v>
      </c>
      <c r="AT128" s="16" t="s">
        <v>73</v>
      </c>
      <c r="AU128" s="16" t="s">
        <v>123</v>
      </c>
      <c r="BK128" s="129">
        <f>BK129+BK184</f>
        <v>0</v>
      </c>
    </row>
    <row r="129" spans="2:65" s="11" customFormat="1" ht="26" customHeight="1">
      <c r="B129" s="130"/>
      <c r="D129" s="131" t="s">
        <v>73</v>
      </c>
      <c r="E129" s="132" t="s">
        <v>479</v>
      </c>
      <c r="F129" s="132" t="s">
        <v>1873</v>
      </c>
      <c r="I129" s="133"/>
      <c r="J129" s="134">
        <f>BK129</f>
        <v>0</v>
      </c>
      <c r="L129" s="130"/>
      <c r="M129" s="135"/>
      <c r="P129" s="136">
        <f>P130+P178</f>
        <v>0</v>
      </c>
      <c r="R129" s="136">
        <f>R130+R178</f>
        <v>0</v>
      </c>
      <c r="T129" s="137">
        <f>T130+T178</f>
        <v>0</v>
      </c>
      <c r="AR129" s="131" t="s">
        <v>102</v>
      </c>
      <c r="AT129" s="138" t="s">
        <v>73</v>
      </c>
      <c r="AU129" s="138" t="s">
        <v>74</v>
      </c>
      <c r="AY129" s="131" t="s">
        <v>143</v>
      </c>
      <c r="BK129" s="139">
        <f>BK130+BK178</f>
        <v>0</v>
      </c>
    </row>
    <row r="130" spans="2:65" s="11" customFormat="1" ht="22.75" customHeight="1">
      <c r="B130" s="130"/>
      <c r="D130" s="131" t="s">
        <v>73</v>
      </c>
      <c r="E130" s="140" t="s">
        <v>1874</v>
      </c>
      <c r="F130" s="140" t="s">
        <v>1875</v>
      </c>
      <c r="I130" s="133"/>
      <c r="J130" s="141">
        <f>BK130</f>
        <v>0</v>
      </c>
      <c r="L130" s="130"/>
      <c r="M130" s="135"/>
      <c r="P130" s="136">
        <f>SUM(P131:P177)</f>
        <v>0</v>
      </c>
      <c r="R130" s="136">
        <f>SUM(R131:R177)</f>
        <v>0</v>
      </c>
      <c r="T130" s="137">
        <f>SUM(T131:T177)</f>
        <v>0</v>
      </c>
      <c r="AR130" s="131" t="s">
        <v>102</v>
      </c>
      <c r="AT130" s="138" t="s">
        <v>73</v>
      </c>
      <c r="AU130" s="138" t="s">
        <v>81</v>
      </c>
      <c r="AY130" s="131" t="s">
        <v>143</v>
      </c>
      <c r="BK130" s="139">
        <f>SUM(BK131:BK177)</f>
        <v>0</v>
      </c>
    </row>
    <row r="131" spans="2:65" s="1" customFormat="1" ht="24.25" customHeight="1">
      <c r="B131" s="31"/>
      <c r="C131" s="142" t="s">
        <v>81</v>
      </c>
      <c r="D131" s="142" t="s">
        <v>145</v>
      </c>
      <c r="E131" s="143" t="s">
        <v>2064</v>
      </c>
      <c r="F131" s="144" t="s">
        <v>2065</v>
      </c>
      <c r="G131" s="145" t="s">
        <v>196</v>
      </c>
      <c r="H131" s="146">
        <v>6</v>
      </c>
      <c r="I131" s="147"/>
      <c r="J131" s="148">
        <f t="shared" ref="J131:J177" si="0">ROUND(I131*H131,2)</f>
        <v>0</v>
      </c>
      <c r="K131" s="149"/>
      <c r="L131" s="31"/>
      <c r="M131" s="150" t="s">
        <v>1</v>
      </c>
      <c r="N131" s="151" t="s">
        <v>40</v>
      </c>
      <c r="P131" s="152">
        <f t="shared" ref="P131:P177" si="1">O131*H131</f>
        <v>0</v>
      </c>
      <c r="Q131" s="152">
        <v>0</v>
      </c>
      <c r="R131" s="152">
        <f t="shared" ref="R131:R177" si="2">Q131*H131</f>
        <v>0</v>
      </c>
      <c r="S131" s="152">
        <v>0</v>
      </c>
      <c r="T131" s="153">
        <f t="shared" ref="T131:T177" si="3">S131*H131</f>
        <v>0</v>
      </c>
      <c r="AR131" s="154" t="s">
        <v>573</v>
      </c>
      <c r="AT131" s="154" t="s">
        <v>145</v>
      </c>
      <c r="AU131" s="154" t="s">
        <v>87</v>
      </c>
      <c r="AY131" s="16" t="s">
        <v>143</v>
      </c>
      <c r="BE131" s="155">
        <f t="shared" ref="BE131:BE177" si="4">IF(N131="základná",J131,0)</f>
        <v>0</v>
      </c>
      <c r="BF131" s="155">
        <f t="shared" ref="BF131:BF177" si="5">IF(N131="znížená",J131,0)</f>
        <v>0</v>
      </c>
      <c r="BG131" s="155">
        <f t="shared" ref="BG131:BG177" si="6">IF(N131="zákl. prenesená",J131,0)</f>
        <v>0</v>
      </c>
      <c r="BH131" s="155">
        <f t="shared" ref="BH131:BH177" si="7">IF(N131="zníž. prenesená",J131,0)</f>
        <v>0</v>
      </c>
      <c r="BI131" s="155">
        <f t="shared" ref="BI131:BI177" si="8">IF(N131="nulová",J131,0)</f>
        <v>0</v>
      </c>
      <c r="BJ131" s="16" t="s">
        <v>87</v>
      </c>
      <c r="BK131" s="155">
        <f t="shared" ref="BK131:BK177" si="9">ROUND(I131*H131,2)</f>
        <v>0</v>
      </c>
      <c r="BL131" s="16" t="s">
        <v>573</v>
      </c>
      <c r="BM131" s="154" t="s">
        <v>87</v>
      </c>
    </row>
    <row r="132" spans="2:65" s="1" customFormat="1" ht="33" customHeight="1">
      <c r="B132" s="31"/>
      <c r="C132" s="183" t="s">
        <v>87</v>
      </c>
      <c r="D132" s="183" t="s">
        <v>479</v>
      </c>
      <c r="E132" s="184" t="s">
        <v>2066</v>
      </c>
      <c r="F132" s="185" t="s">
        <v>2067</v>
      </c>
      <c r="G132" s="186" t="s">
        <v>196</v>
      </c>
      <c r="H132" s="187">
        <v>6</v>
      </c>
      <c r="I132" s="188"/>
      <c r="J132" s="189">
        <f t="shared" si="0"/>
        <v>0</v>
      </c>
      <c r="K132" s="190"/>
      <c r="L132" s="191"/>
      <c r="M132" s="192" t="s">
        <v>1</v>
      </c>
      <c r="N132" s="193" t="s">
        <v>40</v>
      </c>
      <c r="P132" s="152">
        <f t="shared" si="1"/>
        <v>0</v>
      </c>
      <c r="Q132" s="152">
        <v>0</v>
      </c>
      <c r="R132" s="152">
        <f t="shared" si="2"/>
        <v>0</v>
      </c>
      <c r="S132" s="152">
        <v>0</v>
      </c>
      <c r="T132" s="153">
        <f t="shared" si="3"/>
        <v>0</v>
      </c>
      <c r="AR132" s="154" t="s">
        <v>890</v>
      </c>
      <c r="AT132" s="154" t="s">
        <v>479</v>
      </c>
      <c r="AU132" s="154" t="s">
        <v>87</v>
      </c>
      <c r="AY132" s="16" t="s">
        <v>143</v>
      </c>
      <c r="BE132" s="155">
        <f t="shared" si="4"/>
        <v>0</v>
      </c>
      <c r="BF132" s="155">
        <f t="shared" si="5"/>
        <v>0</v>
      </c>
      <c r="BG132" s="155">
        <f t="shared" si="6"/>
        <v>0</v>
      </c>
      <c r="BH132" s="155">
        <f t="shared" si="7"/>
        <v>0</v>
      </c>
      <c r="BI132" s="155">
        <f t="shared" si="8"/>
        <v>0</v>
      </c>
      <c r="BJ132" s="16" t="s">
        <v>87</v>
      </c>
      <c r="BK132" s="155">
        <f t="shared" si="9"/>
        <v>0</v>
      </c>
      <c r="BL132" s="16" t="s">
        <v>890</v>
      </c>
      <c r="BM132" s="154" t="s">
        <v>149</v>
      </c>
    </row>
    <row r="133" spans="2:65" s="1" customFormat="1" ht="16.5" customHeight="1">
      <c r="B133" s="31"/>
      <c r="C133" s="142" t="s">
        <v>102</v>
      </c>
      <c r="D133" s="142" t="s">
        <v>145</v>
      </c>
      <c r="E133" s="143" t="s">
        <v>2068</v>
      </c>
      <c r="F133" s="144" t="s">
        <v>2069</v>
      </c>
      <c r="G133" s="145" t="s">
        <v>196</v>
      </c>
      <c r="H133" s="146">
        <v>2</v>
      </c>
      <c r="I133" s="147"/>
      <c r="J133" s="148">
        <f t="shared" si="0"/>
        <v>0</v>
      </c>
      <c r="K133" s="149"/>
      <c r="L133" s="31"/>
      <c r="M133" s="150" t="s">
        <v>1</v>
      </c>
      <c r="N133" s="151" t="s">
        <v>40</v>
      </c>
      <c r="P133" s="152">
        <f t="shared" si="1"/>
        <v>0</v>
      </c>
      <c r="Q133" s="152">
        <v>0</v>
      </c>
      <c r="R133" s="152">
        <f t="shared" si="2"/>
        <v>0</v>
      </c>
      <c r="S133" s="152">
        <v>0</v>
      </c>
      <c r="T133" s="153">
        <f t="shared" si="3"/>
        <v>0</v>
      </c>
      <c r="AR133" s="154" t="s">
        <v>573</v>
      </c>
      <c r="AT133" s="154" t="s">
        <v>145</v>
      </c>
      <c r="AU133" s="154" t="s">
        <v>87</v>
      </c>
      <c r="AY133" s="16" t="s">
        <v>143</v>
      </c>
      <c r="BE133" s="155">
        <f t="shared" si="4"/>
        <v>0</v>
      </c>
      <c r="BF133" s="155">
        <f t="shared" si="5"/>
        <v>0</v>
      </c>
      <c r="BG133" s="155">
        <f t="shared" si="6"/>
        <v>0</v>
      </c>
      <c r="BH133" s="155">
        <f t="shared" si="7"/>
        <v>0</v>
      </c>
      <c r="BI133" s="155">
        <f t="shared" si="8"/>
        <v>0</v>
      </c>
      <c r="BJ133" s="16" t="s">
        <v>87</v>
      </c>
      <c r="BK133" s="155">
        <f t="shared" si="9"/>
        <v>0</v>
      </c>
      <c r="BL133" s="16" t="s">
        <v>573</v>
      </c>
      <c r="BM133" s="154" t="s">
        <v>171</v>
      </c>
    </row>
    <row r="134" spans="2:65" s="1" customFormat="1" ht="21.75" customHeight="1">
      <c r="B134" s="31"/>
      <c r="C134" s="183" t="s">
        <v>149</v>
      </c>
      <c r="D134" s="183" t="s">
        <v>479</v>
      </c>
      <c r="E134" s="184" t="s">
        <v>2070</v>
      </c>
      <c r="F134" s="185" t="s">
        <v>2071</v>
      </c>
      <c r="G134" s="186" t="s">
        <v>196</v>
      </c>
      <c r="H134" s="187">
        <v>2</v>
      </c>
      <c r="I134" s="188"/>
      <c r="J134" s="189">
        <f t="shared" si="0"/>
        <v>0</v>
      </c>
      <c r="K134" s="190"/>
      <c r="L134" s="191"/>
      <c r="M134" s="192" t="s">
        <v>1</v>
      </c>
      <c r="N134" s="193" t="s">
        <v>40</v>
      </c>
      <c r="P134" s="152">
        <f t="shared" si="1"/>
        <v>0</v>
      </c>
      <c r="Q134" s="152">
        <v>0</v>
      </c>
      <c r="R134" s="152">
        <f t="shared" si="2"/>
        <v>0</v>
      </c>
      <c r="S134" s="152">
        <v>0</v>
      </c>
      <c r="T134" s="153">
        <f t="shared" si="3"/>
        <v>0</v>
      </c>
      <c r="AR134" s="154" t="s">
        <v>890</v>
      </c>
      <c r="AT134" s="154" t="s">
        <v>479</v>
      </c>
      <c r="AU134" s="154" t="s">
        <v>87</v>
      </c>
      <c r="AY134" s="16" t="s">
        <v>143</v>
      </c>
      <c r="BE134" s="155">
        <f t="shared" si="4"/>
        <v>0</v>
      </c>
      <c r="BF134" s="155">
        <f t="shared" si="5"/>
        <v>0</v>
      </c>
      <c r="BG134" s="155">
        <f t="shared" si="6"/>
        <v>0</v>
      </c>
      <c r="BH134" s="155">
        <f t="shared" si="7"/>
        <v>0</v>
      </c>
      <c r="BI134" s="155">
        <f t="shared" si="8"/>
        <v>0</v>
      </c>
      <c r="BJ134" s="16" t="s">
        <v>87</v>
      </c>
      <c r="BK134" s="155">
        <f t="shared" si="9"/>
        <v>0</v>
      </c>
      <c r="BL134" s="16" t="s">
        <v>890</v>
      </c>
      <c r="BM134" s="154" t="s">
        <v>181</v>
      </c>
    </row>
    <row r="135" spans="2:65" s="1" customFormat="1" ht="33" customHeight="1">
      <c r="B135" s="31"/>
      <c r="C135" s="183" t="s">
        <v>163</v>
      </c>
      <c r="D135" s="183" t="s">
        <v>479</v>
      </c>
      <c r="E135" s="184" t="s">
        <v>2072</v>
      </c>
      <c r="F135" s="185" t="s">
        <v>2073</v>
      </c>
      <c r="G135" s="186" t="s">
        <v>196</v>
      </c>
      <c r="H135" s="187">
        <v>2</v>
      </c>
      <c r="I135" s="188"/>
      <c r="J135" s="189">
        <f t="shared" si="0"/>
        <v>0</v>
      </c>
      <c r="K135" s="190"/>
      <c r="L135" s="191"/>
      <c r="M135" s="192" t="s">
        <v>1</v>
      </c>
      <c r="N135" s="193" t="s">
        <v>40</v>
      </c>
      <c r="P135" s="152">
        <f t="shared" si="1"/>
        <v>0</v>
      </c>
      <c r="Q135" s="152">
        <v>0</v>
      </c>
      <c r="R135" s="152">
        <f t="shared" si="2"/>
        <v>0</v>
      </c>
      <c r="S135" s="152">
        <v>0</v>
      </c>
      <c r="T135" s="153">
        <f t="shared" si="3"/>
        <v>0</v>
      </c>
      <c r="AR135" s="154" t="s">
        <v>890</v>
      </c>
      <c r="AT135" s="154" t="s">
        <v>479</v>
      </c>
      <c r="AU135" s="154" t="s">
        <v>87</v>
      </c>
      <c r="AY135" s="16" t="s">
        <v>143</v>
      </c>
      <c r="BE135" s="155">
        <f t="shared" si="4"/>
        <v>0</v>
      </c>
      <c r="BF135" s="155">
        <f t="shared" si="5"/>
        <v>0</v>
      </c>
      <c r="BG135" s="155">
        <f t="shared" si="6"/>
        <v>0</v>
      </c>
      <c r="BH135" s="155">
        <f t="shared" si="7"/>
        <v>0</v>
      </c>
      <c r="BI135" s="155">
        <f t="shared" si="8"/>
        <v>0</v>
      </c>
      <c r="BJ135" s="16" t="s">
        <v>87</v>
      </c>
      <c r="BK135" s="155">
        <f t="shared" si="9"/>
        <v>0</v>
      </c>
      <c r="BL135" s="16" t="s">
        <v>890</v>
      </c>
      <c r="BM135" s="154" t="s">
        <v>189</v>
      </c>
    </row>
    <row r="136" spans="2:65" s="1" customFormat="1" ht="24.25" customHeight="1">
      <c r="B136" s="31"/>
      <c r="C136" s="142" t="s">
        <v>171</v>
      </c>
      <c r="D136" s="142" t="s">
        <v>145</v>
      </c>
      <c r="E136" s="143" t="s">
        <v>2074</v>
      </c>
      <c r="F136" s="144" t="s">
        <v>2075</v>
      </c>
      <c r="G136" s="145" t="s">
        <v>196</v>
      </c>
      <c r="H136" s="146">
        <v>26</v>
      </c>
      <c r="I136" s="147"/>
      <c r="J136" s="148">
        <f t="shared" si="0"/>
        <v>0</v>
      </c>
      <c r="K136" s="149"/>
      <c r="L136" s="31"/>
      <c r="M136" s="150" t="s">
        <v>1</v>
      </c>
      <c r="N136" s="151" t="s">
        <v>40</v>
      </c>
      <c r="P136" s="152">
        <f t="shared" si="1"/>
        <v>0</v>
      </c>
      <c r="Q136" s="152">
        <v>0</v>
      </c>
      <c r="R136" s="152">
        <f t="shared" si="2"/>
        <v>0</v>
      </c>
      <c r="S136" s="152">
        <v>0</v>
      </c>
      <c r="T136" s="153">
        <f t="shared" si="3"/>
        <v>0</v>
      </c>
      <c r="AR136" s="154" t="s">
        <v>573</v>
      </c>
      <c r="AT136" s="154" t="s">
        <v>145</v>
      </c>
      <c r="AU136" s="154" t="s">
        <v>87</v>
      </c>
      <c r="AY136" s="16" t="s">
        <v>143</v>
      </c>
      <c r="BE136" s="155">
        <f t="shared" si="4"/>
        <v>0</v>
      </c>
      <c r="BF136" s="155">
        <f t="shared" si="5"/>
        <v>0</v>
      </c>
      <c r="BG136" s="155">
        <f t="shared" si="6"/>
        <v>0</v>
      </c>
      <c r="BH136" s="155">
        <f t="shared" si="7"/>
        <v>0</v>
      </c>
      <c r="BI136" s="155">
        <f t="shared" si="8"/>
        <v>0</v>
      </c>
      <c r="BJ136" s="16" t="s">
        <v>87</v>
      </c>
      <c r="BK136" s="155">
        <f t="shared" si="9"/>
        <v>0</v>
      </c>
      <c r="BL136" s="16" t="s">
        <v>573</v>
      </c>
      <c r="BM136" s="154" t="s">
        <v>198</v>
      </c>
    </row>
    <row r="137" spans="2:65" s="1" customFormat="1" ht="16.5" customHeight="1">
      <c r="B137" s="31"/>
      <c r="C137" s="183" t="s">
        <v>176</v>
      </c>
      <c r="D137" s="183" t="s">
        <v>479</v>
      </c>
      <c r="E137" s="184" t="s">
        <v>2076</v>
      </c>
      <c r="F137" s="185" t="s">
        <v>2077</v>
      </c>
      <c r="G137" s="186" t="s">
        <v>196</v>
      </c>
      <c r="H137" s="187">
        <v>26</v>
      </c>
      <c r="I137" s="188"/>
      <c r="J137" s="189">
        <f t="shared" si="0"/>
        <v>0</v>
      </c>
      <c r="K137" s="190"/>
      <c r="L137" s="191"/>
      <c r="M137" s="192" t="s">
        <v>1</v>
      </c>
      <c r="N137" s="193" t="s">
        <v>40</v>
      </c>
      <c r="P137" s="152">
        <f t="shared" si="1"/>
        <v>0</v>
      </c>
      <c r="Q137" s="152">
        <v>0</v>
      </c>
      <c r="R137" s="152">
        <f t="shared" si="2"/>
        <v>0</v>
      </c>
      <c r="S137" s="152">
        <v>0</v>
      </c>
      <c r="T137" s="153">
        <f t="shared" si="3"/>
        <v>0</v>
      </c>
      <c r="AR137" s="154" t="s">
        <v>890</v>
      </c>
      <c r="AT137" s="154" t="s">
        <v>479</v>
      </c>
      <c r="AU137" s="154" t="s">
        <v>87</v>
      </c>
      <c r="AY137" s="16" t="s">
        <v>143</v>
      </c>
      <c r="BE137" s="155">
        <f t="shared" si="4"/>
        <v>0</v>
      </c>
      <c r="BF137" s="155">
        <f t="shared" si="5"/>
        <v>0</v>
      </c>
      <c r="BG137" s="155">
        <f t="shared" si="6"/>
        <v>0</v>
      </c>
      <c r="BH137" s="155">
        <f t="shared" si="7"/>
        <v>0</v>
      </c>
      <c r="BI137" s="155">
        <f t="shared" si="8"/>
        <v>0</v>
      </c>
      <c r="BJ137" s="16" t="s">
        <v>87</v>
      </c>
      <c r="BK137" s="155">
        <f t="shared" si="9"/>
        <v>0</v>
      </c>
      <c r="BL137" s="16" t="s">
        <v>890</v>
      </c>
      <c r="BM137" s="154" t="s">
        <v>213</v>
      </c>
    </row>
    <row r="138" spans="2:65" s="1" customFormat="1" ht="24.25" customHeight="1">
      <c r="B138" s="31"/>
      <c r="C138" s="142" t="s">
        <v>181</v>
      </c>
      <c r="D138" s="142" t="s">
        <v>145</v>
      </c>
      <c r="E138" s="143" t="s">
        <v>2078</v>
      </c>
      <c r="F138" s="144" t="s">
        <v>2079</v>
      </c>
      <c r="G138" s="145" t="s">
        <v>558</v>
      </c>
      <c r="H138" s="146">
        <v>98</v>
      </c>
      <c r="I138" s="147"/>
      <c r="J138" s="148">
        <f t="shared" si="0"/>
        <v>0</v>
      </c>
      <c r="K138" s="149"/>
      <c r="L138" s="31"/>
      <c r="M138" s="150" t="s">
        <v>1</v>
      </c>
      <c r="N138" s="151" t="s">
        <v>40</v>
      </c>
      <c r="P138" s="152">
        <f t="shared" si="1"/>
        <v>0</v>
      </c>
      <c r="Q138" s="152">
        <v>0</v>
      </c>
      <c r="R138" s="152">
        <f t="shared" si="2"/>
        <v>0</v>
      </c>
      <c r="S138" s="152">
        <v>0</v>
      </c>
      <c r="T138" s="153">
        <f t="shared" si="3"/>
        <v>0</v>
      </c>
      <c r="AR138" s="154" t="s">
        <v>573</v>
      </c>
      <c r="AT138" s="154" t="s">
        <v>145</v>
      </c>
      <c r="AU138" s="154" t="s">
        <v>87</v>
      </c>
      <c r="AY138" s="16" t="s">
        <v>143</v>
      </c>
      <c r="BE138" s="155">
        <f t="shared" si="4"/>
        <v>0</v>
      </c>
      <c r="BF138" s="155">
        <f t="shared" si="5"/>
        <v>0</v>
      </c>
      <c r="BG138" s="155">
        <f t="shared" si="6"/>
        <v>0</v>
      </c>
      <c r="BH138" s="155">
        <f t="shared" si="7"/>
        <v>0</v>
      </c>
      <c r="BI138" s="155">
        <f t="shared" si="8"/>
        <v>0</v>
      </c>
      <c r="BJ138" s="16" t="s">
        <v>87</v>
      </c>
      <c r="BK138" s="155">
        <f t="shared" si="9"/>
        <v>0</v>
      </c>
      <c r="BL138" s="16" t="s">
        <v>573</v>
      </c>
      <c r="BM138" s="154" t="s">
        <v>298</v>
      </c>
    </row>
    <row r="139" spans="2:65" s="1" customFormat="1" ht="16.5" customHeight="1">
      <c r="B139" s="31"/>
      <c r="C139" s="183" t="s">
        <v>157</v>
      </c>
      <c r="D139" s="183" t="s">
        <v>479</v>
      </c>
      <c r="E139" s="184" t="s">
        <v>2080</v>
      </c>
      <c r="F139" s="185" t="s">
        <v>2081</v>
      </c>
      <c r="G139" s="186" t="s">
        <v>756</v>
      </c>
      <c r="H139" s="187">
        <v>93.3</v>
      </c>
      <c r="I139" s="188"/>
      <c r="J139" s="189">
        <f t="shared" si="0"/>
        <v>0</v>
      </c>
      <c r="K139" s="190"/>
      <c r="L139" s="191"/>
      <c r="M139" s="192" t="s">
        <v>1</v>
      </c>
      <c r="N139" s="193" t="s">
        <v>40</v>
      </c>
      <c r="P139" s="152">
        <f t="shared" si="1"/>
        <v>0</v>
      </c>
      <c r="Q139" s="152">
        <v>0</v>
      </c>
      <c r="R139" s="152">
        <f t="shared" si="2"/>
        <v>0</v>
      </c>
      <c r="S139" s="152">
        <v>0</v>
      </c>
      <c r="T139" s="153">
        <f t="shared" si="3"/>
        <v>0</v>
      </c>
      <c r="AR139" s="154" t="s">
        <v>890</v>
      </c>
      <c r="AT139" s="154" t="s">
        <v>479</v>
      </c>
      <c r="AU139" s="154" t="s">
        <v>87</v>
      </c>
      <c r="AY139" s="16" t="s">
        <v>143</v>
      </c>
      <c r="BE139" s="155">
        <f t="shared" si="4"/>
        <v>0</v>
      </c>
      <c r="BF139" s="155">
        <f t="shared" si="5"/>
        <v>0</v>
      </c>
      <c r="BG139" s="155">
        <f t="shared" si="6"/>
        <v>0</v>
      </c>
      <c r="BH139" s="155">
        <f t="shared" si="7"/>
        <v>0</v>
      </c>
      <c r="BI139" s="155">
        <f t="shared" si="8"/>
        <v>0</v>
      </c>
      <c r="BJ139" s="16" t="s">
        <v>87</v>
      </c>
      <c r="BK139" s="155">
        <f t="shared" si="9"/>
        <v>0</v>
      </c>
      <c r="BL139" s="16" t="s">
        <v>890</v>
      </c>
      <c r="BM139" s="154" t="s">
        <v>311</v>
      </c>
    </row>
    <row r="140" spans="2:65" s="1" customFormat="1" ht="24.25" customHeight="1">
      <c r="B140" s="31"/>
      <c r="C140" s="142" t="s">
        <v>189</v>
      </c>
      <c r="D140" s="142" t="s">
        <v>145</v>
      </c>
      <c r="E140" s="143" t="s">
        <v>2082</v>
      </c>
      <c r="F140" s="144" t="s">
        <v>2083</v>
      </c>
      <c r="G140" s="145" t="s">
        <v>558</v>
      </c>
      <c r="H140" s="146">
        <v>24</v>
      </c>
      <c r="I140" s="147"/>
      <c r="J140" s="148">
        <f t="shared" si="0"/>
        <v>0</v>
      </c>
      <c r="K140" s="149"/>
      <c r="L140" s="31"/>
      <c r="M140" s="150" t="s">
        <v>1</v>
      </c>
      <c r="N140" s="151" t="s">
        <v>40</v>
      </c>
      <c r="P140" s="152">
        <f t="shared" si="1"/>
        <v>0</v>
      </c>
      <c r="Q140" s="152">
        <v>0</v>
      </c>
      <c r="R140" s="152">
        <f t="shared" si="2"/>
        <v>0</v>
      </c>
      <c r="S140" s="152">
        <v>0</v>
      </c>
      <c r="T140" s="153">
        <f t="shared" si="3"/>
        <v>0</v>
      </c>
      <c r="AR140" s="154" t="s">
        <v>573</v>
      </c>
      <c r="AT140" s="154" t="s">
        <v>145</v>
      </c>
      <c r="AU140" s="154" t="s">
        <v>87</v>
      </c>
      <c r="AY140" s="16" t="s">
        <v>143</v>
      </c>
      <c r="BE140" s="155">
        <f t="shared" si="4"/>
        <v>0</v>
      </c>
      <c r="BF140" s="155">
        <f t="shared" si="5"/>
        <v>0</v>
      </c>
      <c r="BG140" s="155">
        <f t="shared" si="6"/>
        <v>0</v>
      </c>
      <c r="BH140" s="155">
        <f t="shared" si="7"/>
        <v>0</v>
      </c>
      <c r="BI140" s="155">
        <f t="shared" si="8"/>
        <v>0</v>
      </c>
      <c r="BJ140" s="16" t="s">
        <v>87</v>
      </c>
      <c r="BK140" s="155">
        <f t="shared" si="9"/>
        <v>0</v>
      </c>
      <c r="BL140" s="16" t="s">
        <v>573</v>
      </c>
      <c r="BM140" s="154" t="s">
        <v>320</v>
      </c>
    </row>
    <row r="141" spans="2:65" s="1" customFormat="1" ht="16.5" customHeight="1">
      <c r="B141" s="31"/>
      <c r="C141" s="183" t="s">
        <v>193</v>
      </c>
      <c r="D141" s="183" t="s">
        <v>479</v>
      </c>
      <c r="E141" s="184" t="s">
        <v>2084</v>
      </c>
      <c r="F141" s="185" t="s">
        <v>2085</v>
      </c>
      <c r="G141" s="186" t="s">
        <v>756</v>
      </c>
      <c r="H141" s="187">
        <v>16.7</v>
      </c>
      <c r="I141" s="188"/>
      <c r="J141" s="189">
        <f t="shared" si="0"/>
        <v>0</v>
      </c>
      <c r="K141" s="190"/>
      <c r="L141" s="191"/>
      <c r="M141" s="192" t="s">
        <v>1</v>
      </c>
      <c r="N141" s="193" t="s">
        <v>40</v>
      </c>
      <c r="P141" s="152">
        <f t="shared" si="1"/>
        <v>0</v>
      </c>
      <c r="Q141" s="152">
        <v>0</v>
      </c>
      <c r="R141" s="152">
        <f t="shared" si="2"/>
        <v>0</v>
      </c>
      <c r="S141" s="152">
        <v>0</v>
      </c>
      <c r="T141" s="153">
        <f t="shared" si="3"/>
        <v>0</v>
      </c>
      <c r="AR141" s="154" t="s">
        <v>890</v>
      </c>
      <c r="AT141" s="154" t="s">
        <v>479</v>
      </c>
      <c r="AU141" s="154" t="s">
        <v>87</v>
      </c>
      <c r="AY141" s="16" t="s">
        <v>143</v>
      </c>
      <c r="BE141" s="155">
        <f t="shared" si="4"/>
        <v>0</v>
      </c>
      <c r="BF141" s="155">
        <f t="shared" si="5"/>
        <v>0</v>
      </c>
      <c r="BG141" s="155">
        <f t="shared" si="6"/>
        <v>0</v>
      </c>
      <c r="BH141" s="155">
        <f t="shared" si="7"/>
        <v>0</v>
      </c>
      <c r="BI141" s="155">
        <f t="shared" si="8"/>
        <v>0</v>
      </c>
      <c r="BJ141" s="16" t="s">
        <v>87</v>
      </c>
      <c r="BK141" s="155">
        <f t="shared" si="9"/>
        <v>0</v>
      </c>
      <c r="BL141" s="16" t="s">
        <v>890</v>
      </c>
      <c r="BM141" s="154" t="s">
        <v>330</v>
      </c>
    </row>
    <row r="142" spans="2:65" s="1" customFormat="1" ht="16.5" customHeight="1">
      <c r="B142" s="31"/>
      <c r="C142" s="142" t="s">
        <v>198</v>
      </c>
      <c r="D142" s="142" t="s">
        <v>145</v>
      </c>
      <c r="E142" s="143" t="s">
        <v>2086</v>
      </c>
      <c r="F142" s="144" t="s">
        <v>2087</v>
      </c>
      <c r="G142" s="145" t="s">
        <v>196</v>
      </c>
      <c r="H142" s="146">
        <v>6</v>
      </c>
      <c r="I142" s="147"/>
      <c r="J142" s="148">
        <f t="shared" si="0"/>
        <v>0</v>
      </c>
      <c r="K142" s="149"/>
      <c r="L142" s="31"/>
      <c r="M142" s="150" t="s">
        <v>1</v>
      </c>
      <c r="N142" s="151" t="s">
        <v>40</v>
      </c>
      <c r="P142" s="152">
        <f t="shared" si="1"/>
        <v>0</v>
      </c>
      <c r="Q142" s="152">
        <v>0</v>
      </c>
      <c r="R142" s="152">
        <f t="shared" si="2"/>
        <v>0</v>
      </c>
      <c r="S142" s="152">
        <v>0</v>
      </c>
      <c r="T142" s="153">
        <f t="shared" si="3"/>
        <v>0</v>
      </c>
      <c r="AR142" s="154" t="s">
        <v>573</v>
      </c>
      <c r="AT142" s="154" t="s">
        <v>145</v>
      </c>
      <c r="AU142" s="154" t="s">
        <v>87</v>
      </c>
      <c r="AY142" s="16" t="s">
        <v>143</v>
      </c>
      <c r="BE142" s="155">
        <f t="shared" si="4"/>
        <v>0</v>
      </c>
      <c r="BF142" s="155">
        <f t="shared" si="5"/>
        <v>0</v>
      </c>
      <c r="BG142" s="155">
        <f t="shared" si="6"/>
        <v>0</v>
      </c>
      <c r="BH142" s="155">
        <f t="shared" si="7"/>
        <v>0</v>
      </c>
      <c r="BI142" s="155">
        <f t="shared" si="8"/>
        <v>0</v>
      </c>
      <c r="BJ142" s="16" t="s">
        <v>87</v>
      </c>
      <c r="BK142" s="155">
        <f t="shared" si="9"/>
        <v>0</v>
      </c>
      <c r="BL142" s="16" t="s">
        <v>573</v>
      </c>
      <c r="BM142" s="154" t="s">
        <v>339</v>
      </c>
    </row>
    <row r="143" spans="2:65" s="1" customFormat="1" ht="16.5" customHeight="1">
      <c r="B143" s="31"/>
      <c r="C143" s="183" t="s">
        <v>205</v>
      </c>
      <c r="D143" s="183" t="s">
        <v>479</v>
      </c>
      <c r="E143" s="184" t="s">
        <v>2088</v>
      </c>
      <c r="F143" s="185" t="s">
        <v>2089</v>
      </c>
      <c r="G143" s="186" t="s">
        <v>196</v>
      </c>
      <c r="H143" s="187">
        <v>6</v>
      </c>
      <c r="I143" s="188"/>
      <c r="J143" s="189">
        <f t="shared" si="0"/>
        <v>0</v>
      </c>
      <c r="K143" s="190"/>
      <c r="L143" s="191"/>
      <c r="M143" s="192" t="s">
        <v>1</v>
      </c>
      <c r="N143" s="193" t="s">
        <v>40</v>
      </c>
      <c r="P143" s="152">
        <f t="shared" si="1"/>
        <v>0</v>
      </c>
      <c r="Q143" s="152">
        <v>0</v>
      </c>
      <c r="R143" s="152">
        <f t="shared" si="2"/>
        <v>0</v>
      </c>
      <c r="S143" s="152">
        <v>0</v>
      </c>
      <c r="T143" s="153">
        <f t="shared" si="3"/>
        <v>0</v>
      </c>
      <c r="AR143" s="154" t="s">
        <v>890</v>
      </c>
      <c r="AT143" s="154" t="s">
        <v>479</v>
      </c>
      <c r="AU143" s="154" t="s">
        <v>87</v>
      </c>
      <c r="AY143" s="16" t="s">
        <v>143</v>
      </c>
      <c r="BE143" s="155">
        <f t="shared" si="4"/>
        <v>0</v>
      </c>
      <c r="BF143" s="155">
        <f t="shared" si="5"/>
        <v>0</v>
      </c>
      <c r="BG143" s="155">
        <f t="shared" si="6"/>
        <v>0</v>
      </c>
      <c r="BH143" s="155">
        <f t="shared" si="7"/>
        <v>0</v>
      </c>
      <c r="BI143" s="155">
        <f t="shared" si="8"/>
        <v>0</v>
      </c>
      <c r="BJ143" s="16" t="s">
        <v>87</v>
      </c>
      <c r="BK143" s="155">
        <f t="shared" si="9"/>
        <v>0</v>
      </c>
      <c r="BL143" s="16" t="s">
        <v>890</v>
      </c>
      <c r="BM143" s="154" t="s">
        <v>350</v>
      </c>
    </row>
    <row r="144" spans="2:65" s="1" customFormat="1" ht="21.75" customHeight="1">
      <c r="B144" s="31"/>
      <c r="C144" s="142" t="s">
        <v>213</v>
      </c>
      <c r="D144" s="142" t="s">
        <v>145</v>
      </c>
      <c r="E144" s="143" t="s">
        <v>2090</v>
      </c>
      <c r="F144" s="144" t="s">
        <v>2091</v>
      </c>
      <c r="G144" s="145" t="s">
        <v>196</v>
      </c>
      <c r="H144" s="146">
        <v>29</v>
      </c>
      <c r="I144" s="147"/>
      <c r="J144" s="148">
        <f t="shared" si="0"/>
        <v>0</v>
      </c>
      <c r="K144" s="149"/>
      <c r="L144" s="31"/>
      <c r="M144" s="150" t="s">
        <v>1</v>
      </c>
      <c r="N144" s="151" t="s">
        <v>40</v>
      </c>
      <c r="P144" s="152">
        <f t="shared" si="1"/>
        <v>0</v>
      </c>
      <c r="Q144" s="152">
        <v>0</v>
      </c>
      <c r="R144" s="152">
        <f t="shared" si="2"/>
        <v>0</v>
      </c>
      <c r="S144" s="152">
        <v>0</v>
      </c>
      <c r="T144" s="153">
        <f t="shared" si="3"/>
        <v>0</v>
      </c>
      <c r="AR144" s="154" t="s">
        <v>573</v>
      </c>
      <c r="AT144" s="154" t="s">
        <v>145</v>
      </c>
      <c r="AU144" s="154" t="s">
        <v>87</v>
      </c>
      <c r="AY144" s="16" t="s">
        <v>143</v>
      </c>
      <c r="BE144" s="155">
        <f t="shared" si="4"/>
        <v>0</v>
      </c>
      <c r="BF144" s="155">
        <f t="shared" si="5"/>
        <v>0</v>
      </c>
      <c r="BG144" s="155">
        <f t="shared" si="6"/>
        <v>0</v>
      </c>
      <c r="BH144" s="155">
        <f t="shared" si="7"/>
        <v>0</v>
      </c>
      <c r="BI144" s="155">
        <f t="shared" si="8"/>
        <v>0</v>
      </c>
      <c r="BJ144" s="16" t="s">
        <v>87</v>
      </c>
      <c r="BK144" s="155">
        <f t="shared" si="9"/>
        <v>0</v>
      </c>
      <c r="BL144" s="16" t="s">
        <v>573</v>
      </c>
      <c r="BM144" s="154" t="s">
        <v>361</v>
      </c>
    </row>
    <row r="145" spans="2:65" s="1" customFormat="1" ht="24.25" customHeight="1">
      <c r="B145" s="31"/>
      <c r="C145" s="183" t="s">
        <v>293</v>
      </c>
      <c r="D145" s="183" t="s">
        <v>479</v>
      </c>
      <c r="E145" s="184" t="s">
        <v>2092</v>
      </c>
      <c r="F145" s="185" t="s">
        <v>2093</v>
      </c>
      <c r="G145" s="186" t="s">
        <v>196</v>
      </c>
      <c r="H145" s="187">
        <v>29</v>
      </c>
      <c r="I145" s="188"/>
      <c r="J145" s="189">
        <f t="shared" si="0"/>
        <v>0</v>
      </c>
      <c r="K145" s="190"/>
      <c r="L145" s="191"/>
      <c r="M145" s="192" t="s">
        <v>1</v>
      </c>
      <c r="N145" s="193" t="s">
        <v>40</v>
      </c>
      <c r="P145" s="152">
        <f t="shared" si="1"/>
        <v>0</v>
      </c>
      <c r="Q145" s="152">
        <v>0</v>
      </c>
      <c r="R145" s="152">
        <f t="shared" si="2"/>
        <v>0</v>
      </c>
      <c r="S145" s="152">
        <v>0</v>
      </c>
      <c r="T145" s="153">
        <f t="shared" si="3"/>
        <v>0</v>
      </c>
      <c r="AR145" s="154" t="s">
        <v>890</v>
      </c>
      <c r="AT145" s="154" t="s">
        <v>479</v>
      </c>
      <c r="AU145" s="154" t="s">
        <v>87</v>
      </c>
      <c r="AY145" s="16" t="s">
        <v>143</v>
      </c>
      <c r="BE145" s="155">
        <f t="shared" si="4"/>
        <v>0</v>
      </c>
      <c r="BF145" s="155">
        <f t="shared" si="5"/>
        <v>0</v>
      </c>
      <c r="BG145" s="155">
        <f t="shared" si="6"/>
        <v>0</v>
      </c>
      <c r="BH145" s="155">
        <f t="shared" si="7"/>
        <v>0</v>
      </c>
      <c r="BI145" s="155">
        <f t="shared" si="8"/>
        <v>0</v>
      </c>
      <c r="BJ145" s="16" t="s">
        <v>87</v>
      </c>
      <c r="BK145" s="155">
        <f t="shared" si="9"/>
        <v>0</v>
      </c>
      <c r="BL145" s="16" t="s">
        <v>890</v>
      </c>
      <c r="BM145" s="154" t="s">
        <v>383</v>
      </c>
    </row>
    <row r="146" spans="2:65" s="1" customFormat="1" ht="21.75" customHeight="1">
      <c r="B146" s="31"/>
      <c r="C146" s="142" t="s">
        <v>298</v>
      </c>
      <c r="D146" s="142" t="s">
        <v>145</v>
      </c>
      <c r="E146" s="143" t="s">
        <v>2094</v>
      </c>
      <c r="F146" s="144" t="s">
        <v>2095</v>
      </c>
      <c r="G146" s="145" t="s">
        <v>196</v>
      </c>
      <c r="H146" s="146">
        <v>30</v>
      </c>
      <c r="I146" s="147"/>
      <c r="J146" s="148">
        <f t="shared" si="0"/>
        <v>0</v>
      </c>
      <c r="K146" s="149"/>
      <c r="L146" s="31"/>
      <c r="M146" s="150" t="s">
        <v>1</v>
      </c>
      <c r="N146" s="151" t="s">
        <v>40</v>
      </c>
      <c r="P146" s="152">
        <f t="shared" si="1"/>
        <v>0</v>
      </c>
      <c r="Q146" s="152">
        <v>0</v>
      </c>
      <c r="R146" s="152">
        <f t="shared" si="2"/>
        <v>0</v>
      </c>
      <c r="S146" s="152">
        <v>0</v>
      </c>
      <c r="T146" s="153">
        <f t="shared" si="3"/>
        <v>0</v>
      </c>
      <c r="AR146" s="154" t="s">
        <v>573</v>
      </c>
      <c r="AT146" s="154" t="s">
        <v>145</v>
      </c>
      <c r="AU146" s="154" t="s">
        <v>87</v>
      </c>
      <c r="AY146" s="16" t="s">
        <v>143</v>
      </c>
      <c r="BE146" s="155">
        <f t="shared" si="4"/>
        <v>0</v>
      </c>
      <c r="BF146" s="155">
        <f t="shared" si="5"/>
        <v>0</v>
      </c>
      <c r="BG146" s="155">
        <f t="shared" si="6"/>
        <v>0</v>
      </c>
      <c r="BH146" s="155">
        <f t="shared" si="7"/>
        <v>0</v>
      </c>
      <c r="BI146" s="155">
        <f t="shared" si="8"/>
        <v>0</v>
      </c>
      <c r="BJ146" s="16" t="s">
        <v>87</v>
      </c>
      <c r="BK146" s="155">
        <f t="shared" si="9"/>
        <v>0</v>
      </c>
      <c r="BL146" s="16" t="s">
        <v>573</v>
      </c>
      <c r="BM146" s="154" t="s">
        <v>391</v>
      </c>
    </row>
    <row r="147" spans="2:65" s="1" customFormat="1" ht="24.25" customHeight="1">
      <c r="B147" s="31"/>
      <c r="C147" s="183" t="s">
        <v>306</v>
      </c>
      <c r="D147" s="183" t="s">
        <v>479</v>
      </c>
      <c r="E147" s="184" t="s">
        <v>2096</v>
      </c>
      <c r="F147" s="185" t="s">
        <v>2097</v>
      </c>
      <c r="G147" s="186" t="s">
        <v>196</v>
      </c>
      <c r="H147" s="187">
        <v>30</v>
      </c>
      <c r="I147" s="188"/>
      <c r="J147" s="189">
        <f t="shared" si="0"/>
        <v>0</v>
      </c>
      <c r="K147" s="190"/>
      <c r="L147" s="191"/>
      <c r="M147" s="192" t="s">
        <v>1</v>
      </c>
      <c r="N147" s="193" t="s">
        <v>40</v>
      </c>
      <c r="P147" s="152">
        <f t="shared" si="1"/>
        <v>0</v>
      </c>
      <c r="Q147" s="152">
        <v>0</v>
      </c>
      <c r="R147" s="152">
        <f t="shared" si="2"/>
        <v>0</v>
      </c>
      <c r="S147" s="152">
        <v>0</v>
      </c>
      <c r="T147" s="153">
        <f t="shared" si="3"/>
        <v>0</v>
      </c>
      <c r="AR147" s="154" t="s">
        <v>890</v>
      </c>
      <c r="AT147" s="154" t="s">
        <v>479</v>
      </c>
      <c r="AU147" s="154" t="s">
        <v>87</v>
      </c>
      <c r="AY147" s="16" t="s">
        <v>143</v>
      </c>
      <c r="BE147" s="155">
        <f t="shared" si="4"/>
        <v>0</v>
      </c>
      <c r="BF147" s="155">
        <f t="shared" si="5"/>
        <v>0</v>
      </c>
      <c r="BG147" s="155">
        <f t="shared" si="6"/>
        <v>0</v>
      </c>
      <c r="BH147" s="155">
        <f t="shared" si="7"/>
        <v>0</v>
      </c>
      <c r="BI147" s="155">
        <f t="shared" si="8"/>
        <v>0</v>
      </c>
      <c r="BJ147" s="16" t="s">
        <v>87</v>
      </c>
      <c r="BK147" s="155">
        <f t="shared" si="9"/>
        <v>0</v>
      </c>
      <c r="BL147" s="16" t="s">
        <v>890</v>
      </c>
      <c r="BM147" s="154" t="s">
        <v>399</v>
      </c>
    </row>
    <row r="148" spans="2:65" s="1" customFormat="1" ht="24.25" customHeight="1">
      <c r="B148" s="31"/>
      <c r="C148" s="142" t="s">
        <v>311</v>
      </c>
      <c r="D148" s="142" t="s">
        <v>145</v>
      </c>
      <c r="E148" s="143" t="s">
        <v>2098</v>
      </c>
      <c r="F148" s="144" t="s">
        <v>2099</v>
      </c>
      <c r="G148" s="145" t="s">
        <v>196</v>
      </c>
      <c r="H148" s="146">
        <v>53</v>
      </c>
      <c r="I148" s="147"/>
      <c r="J148" s="148">
        <f t="shared" si="0"/>
        <v>0</v>
      </c>
      <c r="K148" s="149"/>
      <c r="L148" s="31"/>
      <c r="M148" s="150" t="s">
        <v>1</v>
      </c>
      <c r="N148" s="151" t="s">
        <v>40</v>
      </c>
      <c r="P148" s="152">
        <f t="shared" si="1"/>
        <v>0</v>
      </c>
      <c r="Q148" s="152">
        <v>0</v>
      </c>
      <c r="R148" s="152">
        <f t="shared" si="2"/>
        <v>0</v>
      </c>
      <c r="S148" s="152">
        <v>0</v>
      </c>
      <c r="T148" s="153">
        <f t="shared" si="3"/>
        <v>0</v>
      </c>
      <c r="AR148" s="154" t="s">
        <v>573</v>
      </c>
      <c r="AT148" s="154" t="s">
        <v>145</v>
      </c>
      <c r="AU148" s="154" t="s">
        <v>87</v>
      </c>
      <c r="AY148" s="16" t="s">
        <v>143</v>
      </c>
      <c r="BE148" s="155">
        <f t="shared" si="4"/>
        <v>0</v>
      </c>
      <c r="BF148" s="155">
        <f t="shared" si="5"/>
        <v>0</v>
      </c>
      <c r="BG148" s="155">
        <f t="shared" si="6"/>
        <v>0</v>
      </c>
      <c r="BH148" s="155">
        <f t="shared" si="7"/>
        <v>0</v>
      </c>
      <c r="BI148" s="155">
        <f t="shared" si="8"/>
        <v>0</v>
      </c>
      <c r="BJ148" s="16" t="s">
        <v>87</v>
      </c>
      <c r="BK148" s="155">
        <f t="shared" si="9"/>
        <v>0</v>
      </c>
      <c r="BL148" s="16" t="s">
        <v>573</v>
      </c>
      <c r="BM148" s="154" t="s">
        <v>410</v>
      </c>
    </row>
    <row r="149" spans="2:65" s="1" customFormat="1" ht="21.75" customHeight="1">
      <c r="B149" s="31"/>
      <c r="C149" s="183" t="s">
        <v>316</v>
      </c>
      <c r="D149" s="183" t="s">
        <v>479</v>
      </c>
      <c r="E149" s="184" t="s">
        <v>2100</v>
      </c>
      <c r="F149" s="185" t="s">
        <v>2101</v>
      </c>
      <c r="G149" s="186" t="s">
        <v>196</v>
      </c>
      <c r="H149" s="187">
        <v>53</v>
      </c>
      <c r="I149" s="188"/>
      <c r="J149" s="189">
        <f t="shared" si="0"/>
        <v>0</v>
      </c>
      <c r="K149" s="190"/>
      <c r="L149" s="191"/>
      <c r="M149" s="192" t="s">
        <v>1</v>
      </c>
      <c r="N149" s="193" t="s">
        <v>40</v>
      </c>
      <c r="P149" s="152">
        <f t="shared" si="1"/>
        <v>0</v>
      </c>
      <c r="Q149" s="152">
        <v>0</v>
      </c>
      <c r="R149" s="152">
        <f t="shared" si="2"/>
        <v>0</v>
      </c>
      <c r="S149" s="152">
        <v>0</v>
      </c>
      <c r="T149" s="153">
        <f t="shared" si="3"/>
        <v>0</v>
      </c>
      <c r="AR149" s="154" t="s">
        <v>890</v>
      </c>
      <c r="AT149" s="154" t="s">
        <v>479</v>
      </c>
      <c r="AU149" s="154" t="s">
        <v>87</v>
      </c>
      <c r="AY149" s="16" t="s">
        <v>143</v>
      </c>
      <c r="BE149" s="155">
        <f t="shared" si="4"/>
        <v>0</v>
      </c>
      <c r="BF149" s="155">
        <f t="shared" si="5"/>
        <v>0</v>
      </c>
      <c r="BG149" s="155">
        <f t="shared" si="6"/>
        <v>0</v>
      </c>
      <c r="BH149" s="155">
        <f t="shared" si="7"/>
        <v>0</v>
      </c>
      <c r="BI149" s="155">
        <f t="shared" si="8"/>
        <v>0</v>
      </c>
      <c r="BJ149" s="16" t="s">
        <v>87</v>
      </c>
      <c r="BK149" s="155">
        <f t="shared" si="9"/>
        <v>0</v>
      </c>
      <c r="BL149" s="16" t="s">
        <v>890</v>
      </c>
      <c r="BM149" s="154" t="s">
        <v>420</v>
      </c>
    </row>
    <row r="150" spans="2:65" s="1" customFormat="1" ht="16.5" customHeight="1">
      <c r="B150" s="31"/>
      <c r="C150" s="142" t="s">
        <v>320</v>
      </c>
      <c r="D150" s="142" t="s">
        <v>145</v>
      </c>
      <c r="E150" s="143" t="s">
        <v>2102</v>
      </c>
      <c r="F150" s="144" t="s">
        <v>2103</v>
      </c>
      <c r="G150" s="145" t="s">
        <v>196</v>
      </c>
      <c r="H150" s="146">
        <v>6</v>
      </c>
      <c r="I150" s="147"/>
      <c r="J150" s="148">
        <f t="shared" si="0"/>
        <v>0</v>
      </c>
      <c r="K150" s="149"/>
      <c r="L150" s="31"/>
      <c r="M150" s="150" t="s">
        <v>1</v>
      </c>
      <c r="N150" s="151" t="s">
        <v>40</v>
      </c>
      <c r="P150" s="152">
        <f t="shared" si="1"/>
        <v>0</v>
      </c>
      <c r="Q150" s="152">
        <v>0</v>
      </c>
      <c r="R150" s="152">
        <f t="shared" si="2"/>
        <v>0</v>
      </c>
      <c r="S150" s="152">
        <v>0</v>
      </c>
      <c r="T150" s="153">
        <f t="shared" si="3"/>
        <v>0</v>
      </c>
      <c r="AR150" s="154" t="s">
        <v>573</v>
      </c>
      <c r="AT150" s="154" t="s">
        <v>145</v>
      </c>
      <c r="AU150" s="154" t="s">
        <v>87</v>
      </c>
      <c r="AY150" s="16" t="s">
        <v>143</v>
      </c>
      <c r="BE150" s="155">
        <f t="shared" si="4"/>
        <v>0</v>
      </c>
      <c r="BF150" s="155">
        <f t="shared" si="5"/>
        <v>0</v>
      </c>
      <c r="BG150" s="155">
        <f t="shared" si="6"/>
        <v>0</v>
      </c>
      <c r="BH150" s="155">
        <f t="shared" si="7"/>
        <v>0</v>
      </c>
      <c r="BI150" s="155">
        <f t="shared" si="8"/>
        <v>0</v>
      </c>
      <c r="BJ150" s="16" t="s">
        <v>87</v>
      </c>
      <c r="BK150" s="155">
        <f t="shared" si="9"/>
        <v>0</v>
      </c>
      <c r="BL150" s="16" t="s">
        <v>573</v>
      </c>
      <c r="BM150" s="154" t="s">
        <v>435</v>
      </c>
    </row>
    <row r="151" spans="2:65" s="1" customFormat="1" ht="24.25" customHeight="1">
      <c r="B151" s="31"/>
      <c r="C151" s="183" t="s">
        <v>325</v>
      </c>
      <c r="D151" s="183" t="s">
        <v>479</v>
      </c>
      <c r="E151" s="184" t="s">
        <v>2104</v>
      </c>
      <c r="F151" s="185" t="s">
        <v>2105</v>
      </c>
      <c r="G151" s="186" t="s">
        <v>196</v>
      </c>
      <c r="H151" s="187">
        <v>3</v>
      </c>
      <c r="I151" s="188"/>
      <c r="J151" s="189">
        <f t="shared" si="0"/>
        <v>0</v>
      </c>
      <c r="K151" s="190"/>
      <c r="L151" s="191"/>
      <c r="M151" s="192" t="s">
        <v>1</v>
      </c>
      <c r="N151" s="193" t="s">
        <v>40</v>
      </c>
      <c r="P151" s="152">
        <f t="shared" si="1"/>
        <v>0</v>
      </c>
      <c r="Q151" s="152">
        <v>0</v>
      </c>
      <c r="R151" s="152">
        <f t="shared" si="2"/>
        <v>0</v>
      </c>
      <c r="S151" s="152">
        <v>0</v>
      </c>
      <c r="T151" s="153">
        <f t="shared" si="3"/>
        <v>0</v>
      </c>
      <c r="AR151" s="154" t="s">
        <v>890</v>
      </c>
      <c r="AT151" s="154" t="s">
        <v>479</v>
      </c>
      <c r="AU151" s="154" t="s">
        <v>87</v>
      </c>
      <c r="AY151" s="16" t="s">
        <v>143</v>
      </c>
      <c r="BE151" s="155">
        <f t="shared" si="4"/>
        <v>0</v>
      </c>
      <c r="BF151" s="155">
        <f t="shared" si="5"/>
        <v>0</v>
      </c>
      <c r="BG151" s="155">
        <f t="shared" si="6"/>
        <v>0</v>
      </c>
      <c r="BH151" s="155">
        <f t="shared" si="7"/>
        <v>0</v>
      </c>
      <c r="BI151" s="155">
        <f t="shared" si="8"/>
        <v>0</v>
      </c>
      <c r="BJ151" s="16" t="s">
        <v>87</v>
      </c>
      <c r="BK151" s="155">
        <f t="shared" si="9"/>
        <v>0</v>
      </c>
      <c r="BL151" s="16" t="s">
        <v>890</v>
      </c>
      <c r="BM151" s="154" t="s">
        <v>444</v>
      </c>
    </row>
    <row r="152" spans="2:65" s="1" customFormat="1" ht="24.25" customHeight="1">
      <c r="B152" s="31"/>
      <c r="C152" s="183" t="s">
        <v>330</v>
      </c>
      <c r="D152" s="183" t="s">
        <v>479</v>
      </c>
      <c r="E152" s="184" t="s">
        <v>2106</v>
      </c>
      <c r="F152" s="185" t="s">
        <v>2107</v>
      </c>
      <c r="G152" s="186" t="s">
        <v>196</v>
      </c>
      <c r="H152" s="187">
        <v>3</v>
      </c>
      <c r="I152" s="188"/>
      <c r="J152" s="189">
        <f t="shared" si="0"/>
        <v>0</v>
      </c>
      <c r="K152" s="190"/>
      <c r="L152" s="191"/>
      <c r="M152" s="192" t="s">
        <v>1</v>
      </c>
      <c r="N152" s="193" t="s">
        <v>40</v>
      </c>
      <c r="P152" s="152">
        <f t="shared" si="1"/>
        <v>0</v>
      </c>
      <c r="Q152" s="152">
        <v>0</v>
      </c>
      <c r="R152" s="152">
        <f t="shared" si="2"/>
        <v>0</v>
      </c>
      <c r="S152" s="152">
        <v>0</v>
      </c>
      <c r="T152" s="153">
        <f t="shared" si="3"/>
        <v>0</v>
      </c>
      <c r="AR152" s="154" t="s">
        <v>890</v>
      </c>
      <c r="AT152" s="154" t="s">
        <v>479</v>
      </c>
      <c r="AU152" s="154" t="s">
        <v>87</v>
      </c>
      <c r="AY152" s="16" t="s">
        <v>143</v>
      </c>
      <c r="BE152" s="155">
        <f t="shared" si="4"/>
        <v>0</v>
      </c>
      <c r="BF152" s="155">
        <f t="shared" si="5"/>
        <v>0</v>
      </c>
      <c r="BG152" s="155">
        <f t="shared" si="6"/>
        <v>0</v>
      </c>
      <c r="BH152" s="155">
        <f t="shared" si="7"/>
        <v>0</v>
      </c>
      <c r="BI152" s="155">
        <f t="shared" si="8"/>
        <v>0</v>
      </c>
      <c r="BJ152" s="16" t="s">
        <v>87</v>
      </c>
      <c r="BK152" s="155">
        <f t="shared" si="9"/>
        <v>0</v>
      </c>
      <c r="BL152" s="16" t="s">
        <v>890</v>
      </c>
      <c r="BM152" s="154" t="s">
        <v>453</v>
      </c>
    </row>
    <row r="153" spans="2:65" s="1" customFormat="1" ht="16.5" customHeight="1">
      <c r="B153" s="31"/>
      <c r="C153" s="142" t="s">
        <v>7</v>
      </c>
      <c r="D153" s="142" t="s">
        <v>145</v>
      </c>
      <c r="E153" s="143" t="s">
        <v>2108</v>
      </c>
      <c r="F153" s="144" t="s">
        <v>2109</v>
      </c>
      <c r="G153" s="145" t="s">
        <v>196</v>
      </c>
      <c r="H153" s="146">
        <v>3</v>
      </c>
      <c r="I153" s="147"/>
      <c r="J153" s="148">
        <f t="shared" si="0"/>
        <v>0</v>
      </c>
      <c r="K153" s="149"/>
      <c r="L153" s="31"/>
      <c r="M153" s="150" t="s">
        <v>1</v>
      </c>
      <c r="N153" s="151" t="s">
        <v>40</v>
      </c>
      <c r="P153" s="152">
        <f t="shared" si="1"/>
        <v>0</v>
      </c>
      <c r="Q153" s="152">
        <v>0</v>
      </c>
      <c r="R153" s="152">
        <f t="shared" si="2"/>
        <v>0</v>
      </c>
      <c r="S153" s="152">
        <v>0</v>
      </c>
      <c r="T153" s="153">
        <f t="shared" si="3"/>
        <v>0</v>
      </c>
      <c r="AR153" s="154" t="s">
        <v>573</v>
      </c>
      <c r="AT153" s="154" t="s">
        <v>145</v>
      </c>
      <c r="AU153" s="154" t="s">
        <v>87</v>
      </c>
      <c r="AY153" s="16" t="s">
        <v>143</v>
      </c>
      <c r="BE153" s="155">
        <f t="shared" si="4"/>
        <v>0</v>
      </c>
      <c r="BF153" s="155">
        <f t="shared" si="5"/>
        <v>0</v>
      </c>
      <c r="BG153" s="155">
        <f t="shared" si="6"/>
        <v>0</v>
      </c>
      <c r="BH153" s="155">
        <f t="shared" si="7"/>
        <v>0</v>
      </c>
      <c r="BI153" s="155">
        <f t="shared" si="8"/>
        <v>0</v>
      </c>
      <c r="BJ153" s="16" t="s">
        <v>87</v>
      </c>
      <c r="BK153" s="155">
        <f t="shared" si="9"/>
        <v>0</v>
      </c>
      <c r="BL153" s="16" t="s">
        <v>573</v>
      </c>
      <c r="BM153" s="154" t="s">
        <v>464</v>
      </c>
    </row>
    <row r="154" spans="2:65" s="1" customFormat="1" ht="16.5" customHeight="1">
      <c r="B154" s="31"/>
      <c r="C154" s="183" t="s">
        <v>339</v>
      </c>
      <c r="D154" s="183" t="s">
        <v>479</v>
      </c>
      <c r="E154" s="184" t="s">
        <v>2110</v>
      </c>
      <c r="F154" s="185" t="s">
        <v>2111</v>
      </c>
      <c r="G154" s="186" t="s">
        <v>196</v>
      </c>
      <c r="H154" s="187">
        <v>3</v>
      </c>
      <c r="I154" s="188"/>
      <c r="J154" s="189">
        <f t="shared" si="0"/>
        <v>0</v>
      </c>
      <c r="K154" s="190"/>
      <c r="L154" s="191"/>
      <c r="M154" s="192" t="s">
        <v>1</v>
      </c>
      <c r="N154" s="193" t="s">
        <v>40</v>
      </c>
      <c r="P154" s="152">
        <f t="shared" si="1"/>
        <v>0</v>
      </c>
      <c r="Q154" s="152">
        <v>0</v>
      </c>
      <c r="R154" s="152">
        <f t="shared" si="2"/>
        <v>0</v>
      </c>
      <c r="S154" s="152">
        <v>0</v>
      </c>
      <c r="T154" s="153">
        <f t="shared" si="3"/>
        <v>0</v>
      </c>
      <c r="AR154" s="154" t="s">
        <v>890</v>
      </c>
      <c r="AT154" s="154" t="s">
        <v>479</v>
      </c>
      <c r="AU154" s="154" t="s">
        <v>87</v>
      </c>
      <c r="AY154" s="16" t="s">
        <v>143</v>
      </c>
      <c r="BE154" s="155">
        <f t="shared" si="4"/>
        <v>0</v>
      </c>
      <c r="BF154" s="155">
        <f t="shared" si="5"/>
        <v>0</v>
      </c>
      <c r="BG154" s="155">
        <f t="shared" si="6"/>
        <v>0</v>
      </c>
      <c r="BH154" s="155">
        <f t="shared" si="7"/>
        <v>0</v>
      </c>
      <c r="BI154" s="155">
        <f t="shared" si="8"/>
        <v>0</v>
      </c>
      <c r="BJ154" s="16" t="s">
        <v>87</v>
      </c>
      <c r="BK154" s="155">
        <f t="shared" si="9"/>
        <v>0</v>
      </c>
      <c r="BL154" s="16" t="s">
        <v>890</v>
      </c>
      <c r="BM154" s="154" t="s">
        <v>473</v>
      </c>
    </row>
    <row r="155" spans="2:65" s="1" customFormat="1" ht="21.75" customHeight="1">
      <c r="B155" s="31"/>
      <c r="C155" s="142" t="s">
        <v>344</v>
      </c>
      <c r="D155" s="142" t="s">
        <v>145</v>
      </c>
      <c r="E155" s="143" t="s">
        <v>2112</v>
      </c>
      <c r="F155" s="144" t="s">
        <v>2113</v>
      </c>
      <c r="G155" s="145" t="s">
        <v>196</v>
      </c>
      <c r="H155" s="146">
        <v>3</v>
      </c>
      <c r="I155" s="147"/>
      <c r="J155" s="148">
        <f t="shared" si="0"/>
        <v>0</v>
      </c>
      <c r="K155" s="149"/>
      <c r="L155" s="31"/>
      <c r="M155" s="150" t="s">
        <v>1</v>
      </c>
      <c r="N155" s="151" t="s">
        <v>40</v>
      </c>
      <c r="P155" s="152">
        <f t="shared" si="1"/>
        <v>0</v>
      </c>
      <c r="Q155" s="152">
        <v>0</v>
      </c>
      <c r="R155" s="152">
        <f t="shared" si="2"/>
        <v>0</v>
      </c>
      <c r="S155" s="152">
        <v>0</v>
      </c>
      <c r="T155" s="153">
        <f t="shared" si="3"/>
        <v>0</v>
      </c>
      <c r="AR155" s="154" t="s">
        <v>573</v>
      </c>
      <c r="AT155" s="154" t="s">
        <v>145</v>
      </c>
      <c r="AU155" s="154" t="s">
        <v>87</v>
      </c>
      <c r="AY155" s="16" t="s">
        <v>143</v>
      </c>
      <c r="BE155" s="155">
        <f t="shared" si="4"/>
        <v>0</v>
      </c>
      <c r="BF155" s="155">
        <f t="shared" si="5"/>
        <v>0</v>
      </c>
      <c r="BG155" s="155">
        <f t="shared" si="6"/>
        <v>0</v>
      </c>
      <c r="BH155" s="155">
        <f t="shared" si="7"/>
        <v>0</v>
      </c>
      <c r="BI155" s="155">
        <f t="shared" si="8"/>
        <v>0</v>
      </c>
      <c r="BJ155" s="16" t="s">
        <v>87</v>
      </c>
      <c r="BK155" s="155">
        <f t="shared" si="9"/>
        <v>0</v>
      </c>
      <c r="BL155" s="16" t="s">
        <v>573</v>
      </c>
      <c r="BM155" s="154" t="s">
        <v>484</v>
      </c>
    </row>
    <row r="156" spans="2:65" s="1" customFormat="1" ht="21.75" customHeight="1">
      <c r="B156" s="31"/>
      <c r="C156" s="183" t="s">
        <v>350</v>
      </c>
      <c r="D156" s="183" t="s">
        <v>479</v>
      </c>
      <c r="E156" s="184" t="s">
        <v>2114</v>
      </c>
      <c r="F156" s="185" t="s">
        <v>2115</v>
      </c>
      <c r="G156" s="186" t="s">
        <v>196</v>
      </c>
      <c r="H156" s="187">
        <v>3</v>
      </c>
      <c r="I156" s="188"/>
      <c r="J156" s="189">
        <f t="shared" si="0"/>
        <v>0</v>
      </c>
      <c r="K156" s="190"/>
      <c r="L156" s="191"/>
      <c r="M156" s="192" t="s">
        <v>1</v>
      </c>
      <c r="N156" s="193" t="s">
        <v>40</v>
      </c>
      <c r="P156" s="152">
        <f t="shared" si="1"/>
        <v>0</v>
      </c>
      <c r="Q156" s="152">
        <v>0</v>
      </c>
      <c r="R156" s="152">
        <f t="shared" si="2"/>
        <v>0</v>
      </c>
      <c r="S156" s="152">
        <v>0</v>
      </c>
      <c r="T156" s="153">
        <f t="shared" si="3"/>
        <v>0</v>
      </c>
      <c r="AR156" s="154" t="s">
        <v>890</v>
      </c>
      <c r="AT156" s="154" t="s">
        <v>479</v>
      </c>
      <c r="AU156" s="154" t="s">
        <v>87</v>
      </c>
      <c r="AY156" s="16" t="s">
        <v>143</v>
      </c>
      <c r="BE156" s="155">
        <f t="shared" si="4"/>
        <v>0</v>
      </c>
      <c r="BF156" s="155">
        <f t="shared" si="5"/>
        <v>0</v>
      </c>
      <c r="BG156" s="155">
        <f t="shared" si="6"/>
        <v>0</v>
      </c>
      <c r="BH156" s="155">
        <f t="shared" si="7"/>
        <v>0</v>
      </c>
      <c r="BI156" s="155">
        <f t="shared" si="8"/>
        <v>0</v>
      </c>
      <c r="BJ156" s="16" t="s">
        <v>87</v>
      </c>
      <c r="BK156" s="155">
        <f t="shared" si="9"/>
        <v>0</v>
      </c>
      <c r="BL156" s="16" t="s">
        <v>890</v>
      </c>
      <c r="BM156" s="154" t="s">
        <v>493</v>
      </c>
    </row>
    <row r="157" spans="2:65" s="1" customFormat="1" ht="21.75" customHeight="1">
      <c r="B157" s="31"/>
      <c r="C157" s="142" t="s">
        <v>356</v>
      </c>
      <c r="D157" s="142" t="s">
        <v>145</v>
      </c>
      <c r="E157" s="143" t="s">
        <v>2116</v>
      </c>
      <c r="F157" s="144" t="s">
        <v>2117</v>
      </c>
      <c r="G157" s="145" t="s">
        <v>196</v>
      </c>
      <c r="H157" s="146">
        <v>1</v>
      </c>
      <c r="I157" s="147"/>
      <c r="J157" s="148">
        <f t="shared" si="0"/>
        <v>0</v>
      </c>
      <c r="K157" s="149"/>
      <c r="L157" s="31"/>
      <c r="M157" s="150" t="s">
        <v>1</v>
      </c>
      <c r="N157" s="151" t="s">
        <v>40</v>
      </c>
      <c r="P157" s="152">
        <f t="shared" si="1"/>
        <v>0</v>
      </c>
      <c r="Q157" s="152">
        <v>0</v>
      </c>
      <c r="R157" s="152">
        <f t="shared" si="2"/>
        <v>0</v>
      </c>
      <c r="S157" s="152">
        <v>0</v>
      </c>
      <c r="T157" s="153">
        <f t="shared" si="3"/>
        <v>0</v>
      </c>
      <c r="AR157" s="154" t="s">
        <v>573</v>
      </c>
      <c r="AT157" s="154" t="s">
        <v>145</v>
      </c>
      <c r="AU157" s="154" t="s">
        <v>87</v>
      </c>
      <c r="AY157" s="16" t="s">
        <v>143</v>
      </c>
      <c r="BE157" s="155">
        <f t="shared" si="4"/>
        <v>0</v>
      </c>
      <c r="BF157" s="155">
        <f t="shared" si="5"/>
        <v>0</v>
      </c>
      <c r="BG157" s="155">
        <f t="shared" si="6"/>
        <v>0</v>
      </c>
      <c r="BH157" s="155">
        <f t="shared" si="7"/>
        <v>0</v>
      </c>
      <c r="BI157" s="155">
        <f t="shared" si="8"/>
        <v>0</v>
      </c>
      <c r="BJ157" s="16" t="s">
        <v>87</v>
      </c>
      <c r="BK157" s="155">
        <f t="shared" si="9"/>
        <v>0</v>
      </c>
      <c r="BL157" s="16" t="s">
        <v>573</v>
      </c>
      <c r="BM157" s="154" t="s">
        <v>505</v>
      </c>
    </row>
    <row r="158" spans="2:65" s="1" customFormat="1" ht="16.5" customHeight="1">
      <c r="B158" s="31"/>
      <c r="C158" s="183" t="s">
        <v>361</v>
      </c>
      <c r="D158" s="183" t="s">
        <v>479</v>
      </c>
      <c r="E158" s="184" t="s">
        <v>2118</v>
      </c>
      <c r="F158" s="185" t="s">
        <v>2119</v>
      </c>
      <c r="G158" s="186" t="s">
        <v>196</v>
      </c>
      <c r="H158" s="187">
        <v>1</v>
      </c>
      <c r="I158" s="188"/>
      <c r="J158" s="189">
        <f t="shared" si="0"/>
        <v>0</v>
      </c>
      <c r="K158" s="190"/>
      <c r="L158" s="191"/>
      <c r="M158" s="192" t="s">
        <v>1</v>
      </c>
      <c r="N158" s="193" t="s">
        <v>40</v>
      </c>
      <c r="P158" s="152">
        <f t="shared" si="1"/>
        <v>0</v>
      </c>
      <c r="Q158" s="152">
        <v>0</v>
      </c>
      <c r="R158" s="152">
        <f t="shared" si="2"/>
        <v>0</v>
      </c>
      <c r="S158" s="152">
        <v>0</v>
      </c>
      <c r="T158" s="153">
        <f t="shared" si="3"/>
        <v>0</v>
      </c>
      <c r="AR158" s="154" t="s">
        <v>890</v>
      </c>
      <c r="AT158" s="154" t="s">
        <v>479</v>
      </c>
      <c r="AU158" s="154" t="s">
        <v>87</v>
      </c>
      <c r="AY158" s="16" t="s">
        <v>143</v>
      </c>
      <c r="BE158" s="155">
        <f t="shared" si="4"/>
        <v>0</v>
      </c>
      <c r="BF158" s="155">
        <f t="shared" si="5"/>
        <v>0</v>
      </c>
      <c r="BG158" s="155">
        <f t="shared" si="6"/>
        <v>0</v>
      </c>
      <c r="BH158" s="155">
        <f t="shared" si="7"/>
        <v>0</v>
      </c>
      <c r="BI158" s="155">
        <f t="shared" si="8"/>
        <v>0</v>
      </c>
      <c r="BJ158" s="16" t="s">
        <v>87</v>
      </c>
      <c r="BK158" s="155">
        <f t="shared" si="9"/>
        <v>0</v>
      </c>
      <c r="BL158" s="16" t="s">
        <v>890</v>
      </c>
      <c r="BM158" s="154" t="s">
        <v>516</v>
      </c>
    </row>
    <row r="159" spans="2:65" s="1" customFormat="1" ht="16.5" customHeight="1">
      <c r="B159" s="31"/>
      <c r="C159" s="142" t="s">
        <v>368</v>
      </c>
      <c r="D159" s="142" t="s">
        <v>145</v>
      </c>
      <c r="E159" s="143" t="s">
        <v>2120</v>
      </c>
      <c r="F159" s="144" t="s">
        <v>2121</v>
      </c>
      <c r="G159" s="145" t="s">
        <v>196</v>
      </c>
      <c r="H159" s="146">
        <v>23</v>
      </c>
      <c r="I159" s="147"/>
      <c r="J159" s="148">
        <f t="shared" si="0"/>
        <v>0</v>
      </c>
      <c r="K159" s="149"/>
      <c r="L159" s="31"/>
      <c r="M159" s="150" t="s">
        <v>1</v>
      </c>
      <c r="N159" s="151" t="s">
        <v>40</v>
      </c>
      <c r="P159" s="152">
        <f t="shared" si="1"/>
        <v>0</v>
      </c>
      <c r="Q159" s="152">
        <v>0</v>
      </c>
      <c r="R159" s="152">
        <f t="shared" si="2"/>
        <v>0</v>
      </c>
      <c r="S159" s="152">
        <v>0</v>
      </c>
      <c r="T159" s="153">
        <f t="shared" si="3"/>
        <v>0</v>
      </c>
      <c r="AR159" s="154" t="s">
        <v>573</v>
      </c>
      <c r="AT159" s="154" t="s">
        <v>145</v>
      </c>
      <c r="AU159" s="154" t="s">
        <v>87</v>
      </c>
      <c r="AY159" s="16" t="s">
        <v>143</v>
      </c>
      <c r="BE159" s="155">
        <f t="shared" si="4"/>
        <v>0</v>
      </c>
      <c r="BF159" s="155">
        <f t="shared" si="5"/>
        <v>0</v>
      </c>
      <c r="BG159" s="155">
        <f t="shared" si="6"/>
        <v>0</v>
      </c>
      <c r="BH159" s="155">
        <f t="shared" si="7"/>
        <v>0</v>
      </c>
      <c r="BI159" s="155">
        <f t="shared" si="8"/>
        <v>0</v>
      </c>
      <c r="BJ159" s="16" t="s">
        <v>87</v>
      </c>
      <c r="BK159" s="155">
        <f t="shared" si="9"/>
        <v>0</v>
      </c>
      <c r="BL159" s="16" t="s">
        <v>573</v>
      </c>
      <c r="BM159" s="154" t="s">
        <v>525</v>
      </c>
    </row>
    <row r="160" spans="2:65" s="1" customFormat="1" ht="24.25" customHeight="1">
      <c r="B160" s="31"/>
      <c r="C160" s="183" t="s">
        <v>383</v>
      </c>
      <c r="D160" s="183" t="s">
        <v>479</v>
      </c>
      <c r="E160" s="184" t="s">
        <v>2122</v>
      </c>
      <c r="F160" s="185" t="s">
        <v>2123</v>
      </c>
      <c r="G160" s="186" t="s">
        <v>196</v>
      </c>
      <c r="H160" s="187">
        <v>23</v>
      </c>
      <c r="I160" s="188"/>
      <c r="J160" s="189">
        <f t="shared" si="0"/>
        <v>0</v>
      </c>
      <c r="K160" s="190"/>
      <c r="L160" s="191"/>
      <c r="M160" s="192" t="s">
        <v>1</v>
      </c>
      <c r="N160" s="193" t="s">
        <v>40</v>
      </c>
      <c r="P160" s="152">
        <f t="shared" si="1"/>
        <v>0</v>
      </c>
      <c r="Q160" s="152">
        <v>0</v>
      </c>
      <c r="R160" s="152">
        <f t="shared" si="2"/>
        <v>0</v>
      </c>
      <c r="S160" s="152">
        <v>0</v>
      </c>
      <c r="T160" s="153">
        <f t="shared" si="3"/>
        <v>0</v>
      </c>
      <c r="AR160" s="154" t="s">
        <v>890</v>
      </c>
      <c r="AT160" s="154" t="s">
        <v>479</v>
      </c>
      <c r="AU160" s="154" t="s">
        <v>87</v>
      </c>
      <c r="AY160" s="16" t="s">
        <v>143</v>
      </c>
      <c r="BE160" s="155">
        <f t="shared" si="4"/>
        <v>0</v>
      </c>
      <c r="BF160" s="155">
        <f t="shared" si="5"/>
        <v>0</v>
      </c>
      <c r="BG160" s="155">
        <f t="shared" si="6"/>
        <v>0</v>
      </c>
      <c r="BH160" s="155">
        <f t="shared" si="7"/>
        <v>0</v>
      </c>
      <c r="BI160" s="155">
        <f t="shared" si="8"/>
        <v>0</v>
      </c>
      <c r="BJ160" s="16" t="s">
        <v>87</v>
      </c>
      <c r="BK160" s="155">
        <f t="shared" si="9"/>
        <v>0</v>
      </c>
      <c r="BL160" s="16" t="s">
        <v>890</v>
      </c>
      <c r="BM160" s="154" t="s">
        <v>548</v>
      </c>
    </row>
    <row r="161" spans="2:65" s="1" customFormat="1" ht="16.5" customHeight="1">
      <c r="B161" s="31"/>
      <c r="C161" s="142" t="s">
        <v>387</v>
      </c>
      <c r="D161" s="142" t="s">
        <v>145</v>
      </c>
      <c r="E161" s="143" t="s">
        <v>2124</v>
      </c>
      <c r="F161" s="144" t="s">
        <v>2125</v>
      </c>
      <c r="G161" s="145" t="s">
        <v>196</v>
      </c>
      <c r="H161" s="146">
        <v>6</v>
      </c>
      <c r="I161" s="147"/>
      <c r="J161" s="148">
        <f t="shared" si="0"/>
        <v>0</v>
      </c>
      <c r="K161" s="149"/>
      <c r="L161" s="31"/>
      <c r="M161" s="150" t="s">
        <v>1</v>
      </c>
      <c r="N161" s="151" t="s">
        <v>40</v>
      </c>
      <c r="P161" s="152">
        <f t="shared" si="1"/>
        <v>0</v>
      </c>
      <c r="Q161" s="152">
        <v>0</v>
      </c>
      <c r="R161" s="152">
        <f t="shared" si="2"/>
        <v>0</v>
      </c>
      <c r="S161" s="152">
        <v>0</v>
      </c>
      <c r="T161" s="153">
        <f t="shared" si="3"/>
        <v>0</v>
      </c>
      <c r="AR161" s="154" t="s">
        <v>573</v>
      </c>
      <c r="AT161" s="154" t="s">
        <v>145</v>
      </c>
      <c r="AU161" s="154" t="s">
        <v>87</v>
      </c>
      <c r="AY161" s="16" t="s">
        <v>143</v>
      </c>
      <c r="BE161" s="155">
        <f t="shared" si="4"/>
        <v>0</v>
      </c>
      <c r="BF161" s="155">
        <f t="shared" si="5"/>
        <v>0</v>
      </c>
      <c r="BG161" s="155">
        <f t="shared" si="6"/>
        <v>0</v>
      </c>
      <c r="BH161" s="155">
        <f t="shared" si="7"/>
        <v>0</v>
      </c>
      <c r="BI161" s="155">
        <f t="shared" si="8"/>
        <v>0</v>
      </c>
      <c r="BJ161" s="16" t="s">
        <v>87</v>
      </c>
      <c r="BK161" s="155">
        <f t="shared" si="9"/>
        <v>0</v>
      </c>
      <c r="BL161" s="16" t="s">
        <v>573</v>
      </c>
      <c r="BM161" s="154" t="s">
        <v>564</v>
      </c>
    </row>
    <row r="162" spans="2:65" s="1" customFormat="1" ht="16.5" customHeight="1">
      <c r="B162" s="31"/>
      <c r="C162" s="183" t="s">
        <v>391</v>
      </c>
      <c r="D162" s="183" t="s">
        <v>479</v>
      </c>
      <c r="E162" s="184" t="s">
        <v>2126</v>
      </c>
      <c r="F162" s="185" t="s">
        <v>2127</v>
      </c>
      <c r="G162" s="186" t="s">
        <v>196</v>
      </c>
      <c r="H162" s="187">
        <v>6</v>
      </c>
      <c r="I162" s="188"/>
      <c r="J162" s="189">
        <f t="shared" si="0"/>
        <v>0</v>
      </c>
      <c r="K162" s="190"/>
      <c r="L162" s="191"/>
      <c r="M162" s="192" t="s">
        <v>1</v>
      </c>
      <c r="N162" s="193" t="s">
        <v>40</v>
      </c>
      <c r="P162" s="152">
        <f t="shared" si="1"/>
        <v>0</v>
      </c>
      <c r="Q162" s="152">
        <v>0</v>
      </c>
      <c r="R162" s="152">
        <f t="shared" si="2"/>
        <v>0</v>
      </c>
      <c r="S162" s="152">
        <v>0</v>
      </c>
      <c r="T162" s="153">
        <f t="shared" si="3"/>
        <v>0</v>
      </c>
      <c r="AR162" s="154" t="s">
        <v>890</v>
      </c>
      <c r="AT162" s="154" t="s">
        <v>479</v>
      </c>
      <c r="AU162" s="154" t="s">
        <v>87</v>
      </c>
      <c r="AY162" s="16" t="s">
        <v>143</v>
      </c>
      <c r="BE162" s="155">
        <f t="shared" si="4"/>
        <v>0</v>
      </c>
      <c r="BF162" s="155">
        <f t="shared" si="5"/>
        <v>0</v>
      </c>
      <c r="BG162" s="155">
        <f t="shared" si="6"/>
        <v>0</v>
      </c>
      <c r="BH162" s="155">
        <f t="shared" si="7"/>
        <v>0</v>
      </c>
      <c r="BI162" s="155">
        <f t="shared" si="8"/>
        <v>0</v>
      </c>
      <c r="BJ162" s="16" t="s">
        <v>87</v>
      </c>
      <c r="BK162" s="155">
        <f t="shared" si="9"/>
        <v>0</v>
      </c>
      <c r="BL162" s="16" t="s">
        <v>890</v>
      </c>
      <c r="BM162" s="154" t="s">
        <v>573</v>
      </c>
    </row>
    <row r="163" spans="2:65" s="1" customFormat="1" ht="16.5" customHeight="1">
      <c r="B163" s="31"/>
      <c r="C163" s="142" t="s">
        <v>395</v>
      </c>
      <c r="D163" s="142" t="s">
        <v>145</v>
      </c>
      <c r="E163" s="143" t="s">
        <v>2128</v>
      </c>
      <c r="F163" s="144" t="s">
        <v>2129</v>
      </c>
      <c r="G163" s="145" t="s">
        <v>196</v>
      </c>
      <c r="H163" s="146">
        <v>6</v>
      </c>
      <c r="I163" s="147"/>
      <c r="J163" s="148">
        <f t="shared" si="0"/>
        <v>0</v>
      </c>
      <c r="K163" s="149"/>
      <c r="L163" s="31"/>
      <c r="M163" s="150" t="s">
        <v>1</v>
      </c>
      <c r="N163" s="151" t="s">
        <v>40</v>
      </c>
      <c r="P163" s="152">
        <f t="shared" si="1"/>
        <v>0</v>
      </c>
      <c r="Q163" s="152">
        <v>0</v>
      </c>
      <c r="R163" s="152">
        <f t="shared" si="2"/>
        <v>0</v>
      </c>
      <c r="S163" s="152">
        <v>0</v>
      </c>
      <c r="T163" s="153">
        <f t="shared" si="3"/>
        <v>0</v>
      </c>
      <c r="AR163" s="154" t="s">
        <v>573</v>
      </c>
      <c r="AT163" s="154" t="s">
        <v>145</v>
      </c>
      <c r="AU163" s="154" t="s">
        <v>87</v>
      </c>
      <c r="AY163" s="16" t="s">
        <v>143</v>
      </c>
      <c r="BE163" s="155">
        <f t="shared" si="4"/>
        <v>0</v>
      </c>
      <c r="BF163" s="155">
        <f t="shared" si="5"/>
        <v>0</v>
      </c>
      <c r="BG163" s="155">
        <f t="shared" si="6"/>
        <v>0</v>
      </c>
      <c r="BH163" s="155">
        <f t="shared" si="7"/>
        <v>0</v>
      </c>
      <c r="BI163" s="155">
        <f t="shared" si="8"/>
        <v>0</v>
      </c>
      <c r="BJ163" s="16" t="s">
        <v>87</v>
      </c>
      <c r="BK163" s="155">
        <f t="shared" si="9"/>
        <v>0</v>
      </c>
      <c r="BL163" s="16" t="s">
        <v>573</v>
      </c>
      <c r="BM163" s="154" t="s">
        <v>592</v>
      </c>
    </row>
    <row r="164" spans="2:65" s="1" customFormat="1" ht="16.5" customHeight="1">
      <c r="B164" s="31"/>
      <c r="C164" s="183" t="s">
        <v>399</v>
      </c>
      <c r="D164" s="183" t="s">
        <v>479</v>
      </c>
      <c r="E164" s="184" t="s">
        <v>2130</v>
      </c>
      <c r="F164" s="185" t="s">
        <v>2131</v>
      </c>
      <c r="G164" s="186" t="s">
        <v>196</v>
      </c>
      <c r="H164" s="187">
        <v>6</v>
      </c>
      <c r="I164" s="188"/>
      <c r="J164" s="189">
        <f t="shared" si="0"/>
        <v>0</v>
      </c>
      <c r="K164" s="190"/>
      <c r="L164" s="191"/>
      <c r="M164" s="192" t="s">
        <v>1</v>
      </c>
      <c r="N164" s="193" t="s">
        <v>40</v>
      </c>
      <c r="P164" s="152">
        <f t="shared" si="1"/>
        <v>0</v>
      </c>
      <c r="Q164" s="152">
        <v>0</v>
      </c>
      <c r="R164" s="152">
        <f t="shared" si="2"/>
        <v>0</v>
      </c>
      <c r="S164" s="152">
        <v>0</v>
      </c>
      <c r="T164" s="153">
        <f t="shared" si="3"/>
        <v>0</v>
      </c>
      <c r="AR164" s="154" t="s">
        <v>890</v>
      </c>
      <c r="AT164" s="154" t="s">
        <v>479</v>
      </c>
      <c r="AU164" s="154" t="s">
        <v>87</v>
      </c>
      <c r="AY164" s="16" t="s">
        <v>143</v>
      </c>
      <c r="BE164" s="155">
        <f t="shared" si="4"/>
        <v>0</v>
      </c>
      <c r="BF164" s="155">
        <f t="shared" si="5"/>
        <v>0</v>
      </c>
      <c r="BG164" s="155">
        <f t="shared" si="6"/>
        <v>0</v>
      </c>
      <c r="BH164" s="155">
        <f t="shared" si="7"/>
        <v>0</v>
      </c>
      <c r="BI164" s="155">
        <f t="shared" si="8"/>
        <v>0</v>
      </c>
      <c r="BJ164" s="16" t="s">
        <v>87</v>
      </c>
      <c r="BK164" s="155">
        <f t="shared" si="9"/>
        <v>0</v>
      </c>
      <c r="BL164" s="16" t="s">
        <v>890</v>
      </c>
      <c r="BM164" s="154" t="s">
        <v>601</v>
      </c>
    </row>
    <row r="165" spans="2:65" s="1" customFormat="1" ht="24.25" customHeight="1">
      <c r="B165" s="31"/>
      <c r="C165" s="142" t="s">
        <v>404</v>
      </c>
      <c r="D165" s="142" t="s">
        <v>145</v>
      </c>
      <c r="E165" s="143" t="s">
        <v>2132</v>
      </c>
      <c r="F165" s="144" t="s">
        <v>2133</v>
      </c>
      <c r="G165" s="145" t="s">
        <v>196</v>
      </c>
      <c r="H165" s="146">
        <v>12</v>
      </c>
      <c r="I165" s="147"/>
      <c r="J165" s="148">
        <f t="shared" si="0"/>
        <v>0</v>
      </c>
      <c r="K165" s="149"/>
      <c r="L165" s="31"/>
      <c r="M165" s="150" t="s">
        <v>1</v>
      </c>
      <c r="N165" s="151" t="s">
        <v>40</v>
      </c>
      <c r="P165" s="152">
        <f t="shared" si="1"/>
        <v>0</v>
      </c>
      <c r="Q165" s="152">
        <v>0</v>
      </c>
      <c r="R165" s="152">
        <f t="shared" si="2"/>
        <v>0</v>
      </c>
      <c r="S165" s="152">
        <v>0</v>
      </c>
      <c r="T165" s="153">
        <f t="shared" si="3"/>
        <v>0</v>
      </c>
      <c r="AR165" s="154" t="s">
        <v>573</v>
      </c>
      <c r="AT165" s="154" t="s">
        <v>145</v>
      </c>
      <c r="AU165" s="154" t="s">
        <v>87</v>
      </c>
      <c r="AY165" s="16" t="s">
        <v>143</v>
      </c>
      <c r="BE165" s="155">
        <f t="shared" si="4"/>
        <v>0</v>
      </c>
      <c r="BF165" s="155">
        <f t="shared" si="5"/>
        <v>0</v>
      </c>
      <c r="BG165" s="155">
        <f t="shared" si="6"/>
        <v>0</v>
      </c>
      <c r="BH165" s="155">
        <f t="shared" si="7"/>
        <v>0</v>
      </c>
      <c r="BI165" s="155">
        <f t="shared" si="8"/>
        <v>0</v>
      </c>
      <c r="BJ165" s="16" t="s">
        <v>87</v>
      </c>
      <c r="BK165" s="155">
        <f t="shared" si="9"/>
        <v>0</v>
      </c>
      <c r="BL165" s="16" t="s">
        <v>573</v>
      </c>
      <c r="BM165" s="154" t="s">
        <v>613</v>
      </c>
    </row>
    <row r="166" spans="2:65" s="1" customFormat="1" ht="24.25" customHeight="1">
      <c r="B166" s="31"/>
      <c r="C166" s="183" t="s">
        <v>410</v>
      </c>
      <c r="D166" s="183" t="s">
        <v>479</v>
      </c>
      <c r="E166" s="184" t="s">
        <v>2134</v>
      </c>
      <c r="F166" s="185" t="s">
        <v>2135</v>
      </c>
      <c r="G166" s="186" t="s">
        <v>196</v>
      </c>
      <c r="H166" s="187">
        <v>12</v>
      </c>
      <c r="I166" s="188"/>
      <c r="J166" s="189">
        <f t="shared" si="0"/>
        <v>0</v>
      </c>
      <c r="K166" s="190"/>
      <c r="L166" s="191"/>
      <c r="M166" s="192" t="s">
        <v>1</v>
      </c>
      <c r="N166" s="193" t="s">
        <v>40</v>
      </c>
      <c r="P166" s="152">
        <f t="shared" si="1"/>
        <v>0</v>
      </c>
      <c r="Q166" s="152">
        <v>0</v>
      </c>
      <c r="R166" s="152">
        <f t="shared" si="2"/>
        <v>0</v>
      </c>
      <c r="S166" s="152">
        <v>0</v>
      </c>
      <c r="T166" s="153">
        <f t="shared" si="3"/>
        <v>0</v>
      </c>
      <c r="AR166" s="154" t="s">
        <v>890</v>
      </c>
      <c r="AT166" s="154" t="s">
        <v>479</v>
      </c>
      <c r="AU166" s="154" t="s">
        <v>87</v>
      </c>
      <c r="AY166" s="16" t="s">
        <v>143</v>
      </c>
      <c r="BE166" s="155">
        <f t="shared" si="4"/>
        <v>0</v>
      </c>
      <c r="BF166" s="155">
        <f t="shared" si="5"/>
        <v>0</v>
      </c>
      <c r="BG166" s="155">
        <f t="shared" si="6"/>
        <v>0</v>
      </c>
      <c r="BH166" s="155">
        <f t="shared" si="7"/>
        <v>0</v>
      </c>
      <c r="BI166" s="155">
        <f t="shared" si="8"/>
        <v>0</v>
      </c>
      <c r="BJ166" s="16" t="s">
        <v>87</v>
      </c>
      <c r="BK166" s="155">
        <f t="shared" si="9"/>
        <v>0</v>
      </c>
      <c r="BL166" s="16" t="s">
        <v>890</v>
      </c>
      <c r="BM166" s="154" t="s">
        <v>621</v>
      </c>
    </row>
    <row r="167" spans="2:65" s="1" customFormat="1" ht="16.5" customHeight="1">
      <c r="B167" s="31"/>
      <c r="C167" s="142" t="s">
        <v>414</v>
      </c>
      <c r="D167" s="142" t="s">
        <v>145</v>
      </c>
      <c r="E167" s="143" t="s">
        <v>2136</v>
      </c>
      <c r="F167" s="144" t="s">
        <v>2137</v>
      </c>
      <c r="G167" s="145" t="s">
        <v>196</v>
      </c>
      <c r="H167" s="146">
        <v>14</v>
      </c>
      <c r="I167" s="147"/>
      <c r="J167" s="148">
        <f t="shared" si="0"/>
        <v>0</v>
      </c>
      <c r="K167" s="149"/>
      <c r="L167" s="31"/>
      <c r="M167" s="150" t="s">
        <v>1</v>
      </c>
      <c r="N167" s="151" t="s">
        <v>40</v>
      </c>
      <c r="P167" s="152">
        <f t="shared" si="1"/>
        <v>0</v>
      </c>
      <c r="Q167" s="152">
        <v>0</v>
      </c>
      <c r="R167" s="152">
        <f t="shared" si="2"/>
        <v>0</v>
      </c>
      <c r="S167" s="152">
        <v>0</v>
      </c>
      <c r="T167" s="153">
        <f t="shared" si="3"/>
        <v>0</v>
      </c>
      <c r="AR167" s="154" t="s">
        <v>573</v>
      </c>
      <c r="AT167" s="154" t="s">
        <v>145</v>
      </c>
      <c r="AU167" s="154" t="s">
        <v>87</v>
      </c>
      <c r="AY167" s="16" t="s">
        <v>143</v>
      </c>
      <c r="BE167" s="155">
        <f t="shared" si="4"/>
        <v>0</v>
      </c>
      <c r="BF167" s="155">
        <f t="shared" si="5"/>
        <v>0</v>
      </c>
      <c r="BG167" s="155">
        <f t="shared" si="6"/>
        <v>0</v>
      </c>
      <c r="BH167" s="155">
        <f t="shared" si="7"/>
        <v>0</v>
      </c>
      <c r="BI167" s="155">
        <f t="shared" si="8"/>
        <v>0</v>
      </c>
      <c r="BJ167" s="16" t="s">
        <v>87</v>
      </c>
      <c r="BK167" s="155">
        <f t="shared" si="9"/>
        <v>0</v>
      </c>
      <c r="BL167" s="16" t="s">
        <v>573</v>
      </c>
      <c r="BM167" s="154" t="s">
        <v>631</v>
      </c>
    </row>
    <row r="168" spans="2:65" s="1" customFormat="1" ht="16.5" customHeight="1">
      <c r="B168" s="31"/>
      <c r="C168" s="183" t="s">
        <v>420</v>
      </c>
      <c r="D168" s="183" t="s">
        <v>479</v>
      </c>
      <c r="E168" s="184" t="s">
        <v>2138</v>
      </c>
      <c r="F168" s="185" t="s">
        <v>2139</v>
      </c>
      <c r="G168" s="186" t="s">
        <v>196</v>
      </c>
      <c r="H168" s="187">
        <v>14</v>
      </c>
      <c r="I168" s="188"/>
      <c r="J168" s="189">
        <f t="shared" si="0"/>
        <v>0</v>
      </c>
      <c r="K168" s="190"/>
      <c r="L168" s="191"/>
      <c r="M168" s="192" t="s">
        <v>1</v>
      </c>
      <c r="N168" s="193" t="s">
        <v>40</v>
      </c>
      <c r="P168" s="152">
        <f t="shared" si="1"/>
        <v>0</v>
      </c>
      <c r="Q168" s="152">
        <v>0</v>
      </c>
      <c r="R168" s="152">
        <f t="shared" si="2"/>
        <v>0</v>
      </c>
      <c r="S168" s="152">
        <v>0</v>
      </c>
      <c r="T168" s="153">
        <f t="shared" si="3"/>
        <v>0</v>
      </c>
      <c r="AR168" s="154" t="s">
        <v>890</v>
      </c>
      <c r="AT168" s="154" t="s">
        <v>479</v>
      </c>
      <c r="AU168" s="154" t="s">
        <v>87</v>
      </c>
      <c r="AY168" s="16" t="s">
        <v>143</v>
      </c>
      <c r="BE168" s="155">
        <f t="shared" si="4"/>
        <v>0</v>
      </c>
      <c r="BF168" s="155">
        <f t="shared" si="5"/>
        <v>0</v>
      </c>
      <c r="BG168" s="155">
        <f t="shared" si="6"/>
        <v>0</v>
      </c>
      <c r="BH168" s="155">
        <f t="shared" si="7"/>
        <v>0</v>
      </c>
      <c r="BI168" s="155">
        <f t="shared" si="8"/>
        <v>0</v>
      </c>
      <c r="BJ168" s="16" t="s">
        <v>87</v>
      </c>
      <c r="BK168" s="155">
        <f t="shared" si="9"/>
        <v>0</v>
      </c>
      <c r="BL168" s="16" t="s">
        <v>890</v>
      </c>
      <c r="BM168" s="154" t="s">
        <v>641</v>
      </c>
    </row>
    <row r="169" spans="2:65" s="1" customFormat="1" ht="24.25" customHeight="1">
      <c r="B169" s="31"/>
      <c r="C169" s="142" t="s">
        <v>427</v>
      </c>
      <c r="D169" s="142" t="s">
        <v>145</v>
      </c>
      <c r="E169" s="143" t="s">
        <v>2140</v>
      </c>
      <c r="F169" s="144" t="s">
        <v>2141</v>
      </c>
      <c r="G169" s="145" t="s">
        <v>558</v>
      </c>
      <c r="H169" s="146">
        <v>60</v>
      </c>
      <c r="I169" s="147"/>
      <c r="J169" s="148">
        <f t="shared" si="0"/>
        <v>0</v>
      </c>
      <c r="K169" s="149"/>
      <c r="L169" s="31"/>
      <c r="M169" s="150" t="s">
        <v>1</v>
      </c>
      <c r="N169" s="151" t="s">
        <v>40</v>
      </c>
      <c r="P169" s="152">
        <f t="shared" si="1"/>
        <v>0</v>
      </c>
      <c r="Q169" s="152">
        <v>0</v>
      </c>
      <c r="R169" s="152">
        <f t="shared" si="2"/>
        <v>0</v>
      </c>
      <c r="S169" s="152">
        <v>0</v>
      </c>
      <c r="T169" s="153">
        <f t="shared" si="3"/>
        <v>0</v>
      </c>
      <c r="AR169" s="154" t="s">
        <v>573</v>
      </c>
      <c r="AT169" s="154" t="s">
        <v>145</v>
      </c>
      <c r="AU169" s="154" t="s">
        <v>87</v>
      </c>
      <c r="AY169" s="16" t="s">
        <v>143</v>
      </c>
      <c r="BE169" s="155">
        <f t="shared" si="4"/>
        <v>0</v>
      </c>
      <c r="BF169" s="155">
        <f t="shared" si="5"/>
        <v>0</v>
      </c>
      <c r="BG169" s="155">
        <f t="shared" si="6"/>
        <v>0</v>
      </c>
      <c r="BH169" s="155">
        <f t="shared" si="7"/>
        <v>0</v>
      </c>
      <c r="BI169" s="155">
        <f t="shared" si="8"/>
        <v>0</v>
      </c>
      <c r="BJ169" s="16" t="s">
        <v>87</v>
      </c>
      <c r="BK169" s="155">
        <f t="shared" si="9"/>
        <v>0</v>
      </c>
      <c r="BL169" s="16" t="s">
        <v>573</v>
      </c>
      <c r="BM169" s="154" t="s">
        <v>652</v>
      </c>
    </row>
    <row r="170" spans="2:65" s="1" customFormat="1" ht="16.5" customHeight="1">
      <c r="B170" s="31"/>
      <c r="C170" s="183" t="s">
        <v>435</v>
      </c>
      <c r="D170" s="183" t="s">
        <v>479</v>
      </c>
      <c r="E170" s="184" t="s">
        <v>2142</v>
      </c>
      <c r="F170" s="185" t="s">
        <v>2143</v>
      </c>
      <c r="G170" s="186" t="s">
        <v>756</v>
      </c>
      <c r="H170" s="187">
        <v>9.11</v>
      </c>
      <c r="I170" s="188"/>
      <c r="J170" s="189">
        <f t="shared" si="0"/>
        <v>0</v>
      </c>
      <c r="K170" s="190"/>
      <c r="L170" s="191"/>
      <c r="M170" s="192" t="s">
        <v>1</v>
      </c>
      <c r="N170" s="193" t="s">
        <v>40</v>
      </c>
      <c r="P170" s="152">
        <f t="shared" si="1"/>
        <v>0</v>
      </c>
      <c r="Q170" s="152">
        <v>0</v>
      </c>
      <c r="R170" s="152">
        <f t="shared" si="2"/>
        <v>0</v>
      </c>
      <c r="S170" s="152">
        <v>0</v>
      </c>
      <c r="T170" s="153">
        <f t="shared" si="3"/>
        <v>0</v>
      </c>
      <c r="AR170" s="154" t="s">
        <v>890</v>
      </c>
      <c r="AT170" s="154" t="s">
        <v>479</v>
      </c>
      <c r="AU170" s="154" t="s">
        <v>87</v>
      </c>
      <c r="AY170" s="16" t="s">
        <v>143</v>
      </c>
      <c r="BE170" s="155">
        <f t="shared" si="4"/>
        <v>0</v>
      </c>
      <c r="BF170" s="155">
        <f t="shared" si="5"/>
        <v>0</v>
      </c>
      <c r="BG170" s="155">
        <f t="shared" si="6"/>
        <v>0</v>
      </c>
      <c r="BH170" s="155">
        <f t="shared" si="7"/>
        <v>0</v>
      </c>
      <c r="BI170" s="155">
        <f t="shared" si="8"/>
        <v>0</v>
      </c>
      <c r="BJ170" s="16" t="s">
        <v>87</v>
      </c>
      <c r="BK170" s="155">
        <f t="shared" si="9"/>
        <v>0</v>
      </c>
      <c r="BL170" s="16" t="s">
        <v>890</v>
      </c>
      <c r="BM170" s="154" t="s">
        <v>662</v>
      </c>
    </row>
    <row r="171" spans="2:65" s="1" customFormat="1" ht="24.25" customHeight="1">
      <c r="B171" s="31"/>
      <c r="C171" s="142" t="s">
        <v>439</v>
      </c>
      <c r="D171" s="142" t="s">
        <v>145</v>
      </c>
      <c r="E171" s="143" t="s">
        <v>2140</v>
      </c>
      <c r="F171" s="144" t="s">
        <v>2141</v>
      </c>
      <c r="G171" s="145" t="s">
        <v>558</v>
      </c>
      <c r="H171" s="146">
        <v>30</v>
      </c>
      <c r="I171" s="147"/>
      <c r="J171" s="148">
        <f t="shared" si="0"/>
        <v>0</v>
      </c>
      <c r="K171" s="149"/>
      <c r="L171" s="31"/>
      <c r="M171" s="150" t="s">
        <v>1</v>
      </c>
      <c r="N171" s="151" t="s">
        <v>40</v>
      </c>
      <c r="P171" s="152">
        <f t="shared" si="1"/>
        <v>0</v>
      </c>
      <c r="Q171" s="152">
        <v>0</v>
      </c>
      <c r="R171" s="152">
        <f t="shared" si="2"/>
        <v>0</v>
      </c>
      <c r="S171" s="152">
        <v>0</v>
      </c>
      <c r="T171" s="153">
        <f t="shared" si="3"/>
        <v>0</v>
      </c>
      <c r="AR171" s="154" t="s">
        <v>573</v>
      </c>
      <c r="AT171" s="154" t="s">
        <v>145</v>
      </c>
      <c r="AU171" s="154" t="s">
        <v>87</v>
      </c>
      <c r="AY171" s="16" t="s">
        <v>143</v>
      </c>
      <c r="BE171" s="155">
        <f t="shared" si="4"/>
        <v>0</v>
      </c>
      <c r="BF171" s="155">
        <f t="shared" si="5"/>
        <v>0</v>
      </c>
      <c r="BG171" s="155">
        <f t="shared" si="6"/>
        <v>0</v>
      </c>
      <c r="BH171" s="155">
        <f t="shared" si="7"/>
        <v>0</v>
      </c>
      <c r="BI171" s="155">
        <f t="shared" si="8"/>
        <v>0</v>
      </c>
      <c r="BJ171" s="16" t="s">
        <v>87</v>
      </c>
      <c r="BK171" s="155">
        <f t="shared" si="9"/>
        <v>0</v>
      </c>
      <c r="BL171" s="16" t="s">
        <v>573</v>
      </c>
      <c r="BM171" s="154" t="s">
        <v>674</v>
      </c>
    </row>
    <row r="172" spans="2:65" s="1" customFormat="1" ht="24.25" customHeight="1">
      <c r="B172" s="31"/>
      <c r="C172" s="183" t="s">
        <v>444</v>
      </c>
      <c r="D172" s="183" t="s">
        <v>479</v>
      </c>
      <c r="E172" s="184" t="s">
        <v>2144</v>
      </c>
      <c r="F172" s="185" t="s">
        <v>2145</v>
      </c>
      <c r="G172" s="186" t="s">
        <v>756</v>
      </c>
      <c r="H172" s="187">
        <v>6</v>
      </c>
      <c r="I172" s="188"/>
      <c r="J172" s="189">
        <f t="shared" si="0"/>
        <v>0</v>
      </c>
      <c r="K172" s="190"/>
      <c r="L172" s="191"/>
      <c r="M172" s="192" t="s">
        <v>1</v>
      </c>
      <c r="N172" s="193" t="s">
        <v>40</v>
      </c>
      <c r="P172" s="152">
        <f t="shared" si="1"/>
        <v>0</v>
      </c>
      <c r="Q172" s="152">
        <v>0</v>
      </c>
      <c r="R172" s="152">
        <f t="shared" si="2"/>
        <v>0</v>
      </c>
      <c r="S172" s="152">
        <v>0</v>
      </c>
      <c r="T172" s="153">
        <f t="shared" si="3"/>
        <v>0</v>
      </c>
      <c r="AR172" s="154" t="s">
        <v>890</v>
      </c>
      <c r="AT172" s="154" t="s">
        <v>479</v>
      </c>
      <c r="AU172" s="154" t="s">
        <v>87</v>
      </c>
      <c r="AY172" s="16" t="s">
        <v>143</v>
      </c>
      <c r="BE172" s="155">
        <f t="shared" si="4"/>
        <v>0</v>
      </c>
      <c r="BF172" s="155">
        <f t="shared" si="5"/>
        <v>0</v>
      </c>
      <c r="BG172" s="155">
        <f t="shared" si="6"/>
        <v>0</v>
      </c>
      <c r="BH172" s="155">
        <f t="shared" si="7"/>
        <v>0</v>
      </c>
      <c r="BI172" s="155">
        <f t="shared" si="8"/>
        <v>0</v>
      </c>
      <c r="BJ172" s="16" t="s">
        <v>87</v>
      </c>
      <c r="BK172" s="155">
        <f t="shared" si="9"/>
        <v>0</v>
      </c>
      <c r="BL172" s="16" t="s">
        <v>890</v>
      </c>
      <c r="BM172" s="154" t="s">
        <v>683</v>
      </c>
    </row>
    <row r="173" spans="2:65" s="1" customFormat="1" ht="21.75" customHeight="1">
      <c r="B173" s="31"/>
      <c r="C173" s="142" t="s">
        <v>448</v>
      </c>
      <c r="D173" s="142" t="s">
        <v>145</v>
      </c>
      <c r="E173" s="143" t="s">
        <v>2146</v>
      </c>
      <c r="F173" s="144" t="s">
        <v>2147</v>
      </c>
      <c r="G173" s="145" t="s">
        <v>196</v>
      </c>
      <c r="H173" s="146">
        <v>3</v>
      </c>
      <c r="I173" s="147"/>
      <c r="J173" s="148">
        <f t="shared" si="0"/>
        <v>0</v>
      </c>
      <c r="K173" s="149"/>
      <c r="L173" s="31"/>
      <c r="M173" s="150" t="s">
        <v>1</v>
      </c>
      <c r="N173" s="151" t="s">
        <v>40</v>
      </c>
      <c r="P173" s="152">
        <f t="shared" si="1"/>
        <v>0</v>
      </c>
      <c r="Q173" s="152">
        <v>0</v>
      </c>
      <c r="R173" s="152">
        <f t="shared" si="2"/>
        <v>0</v>
      </c>
      <c r="S173" s="152">
        <v>0</v>
      </c>
      <c r="T173" s="153">
        <f t="shared" si="3"/>
        <v>0</v>
      </c>
      <c r="AR173" s="154" t="s">
        <v>573</v>
      </c>
      <c r="AT173" s="154" t="s">
        <v>145</v>
      </c>
      <c r="AU173" s="154" t="s">
        <v>87</v>
      </c>
      <c r="AY173" s="16" t="s">
        <v>143</v>
      </c>
      <c r="BE173" s="155">
        <f t="shared" si="4"/>
        <v>0</v>
      </c>
      <c r="BF173" s="155">
        <f t="shared" si="5"/>
        <v>0</v>
      </c>
      <c r="BG173" s="155">
        <f t="shared" si="6"/>
        <v>0</v>
      </c>
      <c r="BH173" s="155">
        <f t="shared" si="7"/>
        <v>0</v>
      </c>
      <c r="BI173" s="155">
        <f t="shared" si="8"/>
        <v>0</v>
      </c>
      <c r="BJ173" s="16" t="s">
        <v>87</v>
      </c>
      <c r="BK173" s="155">
        <f t="shared" si="9"/>
        <v>0</v>
      </c>
      <c r="BL173" s="16" t="s">
        <v>573</v>
      </c>
      <c r="BM173" s="154" t="s">
        <v>692</v>
      </c>
    </row>
    <row r="174" spans="2:65" s="1" customFormat="1" ht="21.75" customHeight="1">
      <c r="B174" s="31"/>
      <c r="C174" s="183" t="s">
        <v>453</v>
      </c>
      <c r="D174" s="183" t="s">
        <v>479</v>
      </c>
      <c r="E174" s="184" t="s">
        <v>2148</v>
      </c>
      <c r="F174" s="185" t="s">
        <v>2149</v>
      </c>
      <c r="G174" s="186" t="s">
        <v>196</v>
      </c>
      <c r="H174" s="187">
        <v>3</v>
      </c>
      <c r="I174" s="188"/>
      <c r="J174" s="189">
        <f t="shared" si="0"/>
        <v>0</v>
      </c>
      <c r="K174" s="190"/>
      <c r="L174" s="191"/>
      <c r="M174" s="192" t="s">
        <v>1</v>
      </c>
      <c r="N174" s="193" t="s">
        <v>40</v>
      </c>
      <c r="P174" s="152">
        <f t="shared" si="1"/>
        <v>0</v>
      </c>
      <c r="Q174" s="152">
        <v>0</v>
      </c>
      <c r="R174" s="152">
        <f t="shared" si="2"/>
        <v>0</v>
      </c>
      <c r="S174" s="152">
        <v>0</v>
      </c>
      <c r="T174" s="153">
        <f t="shared" si="3"/>
        <v>0</v>
      </c>
      <c r="AR174" s="154" t="s">
        <v>890</v>
      </c>
      <c r="AT174" s="154" t="s">
        <v>479</v>
      </c>
      <c r="AU174" s="154" t="s">
        <v>87</v>
      </c>
      <c r="AY174" s="16" t="s">
        <v>143</v>
      </c>
      <c r="BE174" s="155">
        <f t="shared" si="4"/>
        <v>0</v>
      </c>
      <c r="BF174" s="155">
        <f t="shared" si="5"/>
        <v>0</v>
      </c>
      <c r="BG174" s="155">
        <f t="shared" si="6"/>
        <v>0</v>
      </c>
      <c r="BH174" s="155">
        <f t="shared" si="7"/>
        <v>0</v>
      </c>
      <c r="BI174" s="155">
        <f t="shared" si="8"/>
        <v>0</v>
      </c>
      <c r="BJ174" s="16" t="s">
        <v>87</v>
      </c>
      <c r="BK174" s="155">
        <f t="shared" si="9"/>
        <v>0</v>
      </c>
      <c r="BL174" s="16" t="s">
        <v>890</v>
      </c>
      <c r="BM174" s="154" t="s">
        <v>706</v>
      </c>
    </row>
    <row r="175" spans="2:65" s="1" customFormat="1" ht="16.5" customHeight="1">
      <c r="B175" s="31"/>
      <c r="C175" s="142" t="s">
        <v>459</v>
      </c>
      <c r="D175" s="142" t="s">
        <v>145</v>
      </c>
      <c r="E175" s="143" t="s">
        <v>73</v>
      </c>
      <c r="F175" s="144" t="s">
        <v>1900</v>
      </c>
      <c r="G175" s="145" t="s">
        <v>216</v>
      </c>
      <c r="H175" s="177"/>
      <c r="I175" s="147"/>
      <c r="J175" s="148">
        <f t="shared" si="0"/>
        <v>0</v>
      </c>
      <c r="K175" s="149"/>
      <c r="L175" s="31"/>
      <c r="M175" s="150" t="s">
        <v>1</v>
      </c>
      <c r="N175" s="151" t="s">
        <v>40</v>
      </c>
      <c r="P175" s="152">
        <f t="shared" si="1"/>
        <v>0</v>
      </c>
      <c r="Q175" s="152">
        <v>0</v>
      </c>
      <c r="R175" s="152">
        <f t="shared" si="2"/>
        <v>0</v>
      </c>
      <c r="S175" s="152">
        <v>0</v>
      </c>
      <c r="T175" s="153">
        <f t="shared" si="3"/>
        <v>0</v>
      </c>
      <c r="AR175" s="154" t="s">
        <v>573</v>
      </c>
      <c r="AT175" s="154" t="s">
        <v>145</v>
      </c>
      <c r="AU175" s="154" t="s">
        <v>87</v>
      </c>
      <c r="AY175" s="16" t="s">
        <v>143</v>
      </c>
      <c r="BE175" s="155">
        <f t="shared" si="4"/>
        <v>0</v>
      </c>
      <c r="BF175" s="155">
        <f t="shared" si="5"/>
        <v>0</v>
      </c>
      <c r="BG175" s="155">
        <f t="shared" si="6"/>
        <v>0</v>
      </c>
      <c r="BH175" s="155">
        <f t="shared" si="7"/>
        <v>0</v>
      </c>
      <c r="BI175" s="155">
        <f t="shared" si="8"/>
        <v>0</v>
      </c>
      <c r="BJ175" s="16" t="s">
        <v>87</v>
      </c>
      <c r="BK175" s="155">
        <f t="shared" si="9"/>
        <v>0</v>
      </c>
      <c r="BL175" s="16" t="s">
        <v>573</v>
      </c>
      <c r="BM175" s="154" t="s">
        <v>715</v>
      </c>
    </row>
    <row r="176" spans="2:65" s="1" customFormat="1" ht="16.5" customHeight="1">
      <c r="B176" s="31"/>
      <c r="C176" s="142" t="s">
        <v>464</v>
      </c>
      <c r="D176" s="142" t="s">
        <v>145</v>
      </c>
      <c r="E176" s="143" t="s">
        <v>1901</v>
      </c>
      <c r="F176" s="144" t="s">
        <v>1902</v>
      </c>
      <c r="G176" s="145" t="s">
        <v>216</v>
      </c>
      <c r="H176" s="177"/>
      <c r="I176" s="147"/>
      <c r="J176" s="148">
        <f t="shared" si="0"/>
        <v>0</v>
      </c>
      <c r="K176" s="149"/>
      <c r="L176" s="31"/>
      <c r="M176" s="150" t="s">
        <v>1</v>
      </c>
      <c r="N176" s="151" t="s">
        <v>40</v>
      </c>
      <c r="P176" s="152">
        <f t="shared" si="1"/>
        <v>0</v>
      </c>
      <c r="Q176" s="152">
        <v>0</v>
      </c>
      <c r="R176" s="152">
        <f t="shared" si="2"/>
        <v>0</v>
      </c>
      <c r="S176" s="152">
        <v>0</v>
      </c>
      <c r="T176" s="153">
        <f t="shared" si="3"/>
        <v>0</v>
      </c>
      <c r="AR176" s="154" t="s">
        <v>573</v>
      </c>
      <c r="AT176" s="154" t="s">
        <v>145</v>
      </c>
      <c r="AU176" s="154" t="s">
        <v>87</v>
      </c>
      <c r="AY176" s="16" t="s">
        <v>143</v>
      </c>
      <c r="BE176" s="155">
        <f t="shared" si="4"/>
        <v>0</v>
      </c>
      <c r="BF176" s="155">
        <f t="shared" si="5"/>
        <v>0</v>
      </c>
      <c r="BG176" s="155">
        <f t="shared" si="6"/>
        <v>0</v>
      </c>
      <c r="BH176" s="155">
        <f t="shared" si="7"/>
        <v>0</v>
      </c>
      <c r="BI176" s="155">
        <f t="shared" si="8"/>
        <v>0</v>
      </c>
      <c r="BJ176" s="16" t="s">
        <v>87</v>
      </c>
      <c r="BK176" s="155">
        <f t="shared" si="9"/>
        <v>0</v>
      </c>
      <c r="BL176" s="16" t="s">
        <v>573</v>
      </c>
      <c r="BM176" s="154" t="s">
        <v>723</v>
      </c>
    </row>
    <row r="177" spans="2:65" s="1" customFormat="1" ht="16.5" customHeight="1">
      <c r="B177" s="31"/>
      <c r="C177" s="142" t="s">
        <v>468</v>
      </c>
      <c r="D177" s="142" t="s">
        <v>145</v>
      </c>
      <c r="E177" s="143" t="s">
        <v>1903</v>
      </c>
      <c r="F177" s="144" t="s">
        <v>1904</v>
      </c>
      <c r="G177" s="145" t="s">
        <v>216</v>
      </c>
      <c r="H177" s="177"/>
      <c r="I177" s="147"/>
      <c r="J177" s="148">
        <f t="shared" si="0"/>
        <v>0</v>
      </c>
      <c r="K177" s="149"/>
      <c r="L177" s="31"/>
      <c r="M177" s="150" t="s">
        <v>1</v>
      </c>
      <c r="N177" s="151" t="s">
        <v>40</v>
      </c>
      <c r="P177" s="152">
        <f t="shared" si="1"/>
        <v>0</v>
      </c>
      <c r="Q177" s="152">
        <v>0</v>
      </c>
      <c r="R177" s="152">
        <f t="shared" si="2"/>
        <v>0</v>
      </c>
      <c r="S177" s="152">
        <v>0</v>
      </c>
      <c r="T177" s="153">
        <f t="shared" si="3"/>
        <v>0</v>
      </c>
      <c r="AR177" s="154" t="s">
        <v>573</v>
      </c>
      <c r="AT177" s="154" t="s">
        <v>145</v>
      </c>
      <c r="AU177" s="154" t="s">
        <v>87</v>
      </c>
      <c r="AY177" s="16" t="s">
        <v>143</v>
      </c>
      <c r="BE177" s="155">
        <f t="shared" si="4"/>
        <v>0</v>
      </c>
      <c r="BF177" s="155">
        <f t="shared" si="5"/>
        <v>0</v>
      </c>
      <c r="BG177" s="155">
        <f t="shared" si="6"/>
        <v>0</v>
      </c>
      <c r="BH177" s="155">
        <f t="shared" si="7"/>
        <v>0</v>
      </c>
      <c r="BI177" s="155">
        <f t="shared" si="8"/>
        <v>0</v>
      </c>
      <c r="BJ177" s="16" t="s">
        <v>87</v>
      </c>
      <c r="BK177" s="155">
        <f t="shared" si="9"/>
        <v>0</v>
      </c>
      <c r="BL177" s="16" t="s">
        <v>573</v>
      </c>
      <c r="BM177" s="154" t="s">
        <v>732</v>
      </c>
    </row>
    <row r="178" spans="2:65" s="11" customFormat="1" ht="22.75" customHeight="1">
      <c r="B178" s="130"/>
      <c r="D178" s="131" t="s">
        <v>73</v>
      </c>
      <c r="E178" s="140" t="s">
        <v>1905</v>
      </c>
      <c r="F178" s="140" t="s">
        <v>1906</v>
      </c>
      <c r="I178" s="133"/>
      <c r="J178" s="141">
        <f>BK178</f>
        <v>0</v>
      </c>
      <c r="L178" s="130"/>
      <c r="M178" s="135"/>
      <c r="P178" s="136">
        <f>SUM(P179:P183)</f>
        <v>0</v>
      </c>
      <c r="R178" s="136">
        <f>SUM(R179:R183)</f>
        <v>0</v>
      </c>
      <c r="T178" s="137">
        <f>SUM(T179:T183)</f>
        <v>0</v>
      </c>
      <c r="AR178" s="131" t="s">
        <v>102</v>
      </c>
      <c r="AT178" s="138" t="s">
        <v>73</v>
      </c>
      <c r="AU178" s="138" t="s">
        <v>81</v>
      </c>
      <c r="AY178" s="131" t="s">
        <v>143</v>
      </c>
      <c r="BK178" s="139">
        <f>SUM(BK179:BK183)</f>
        <v>0</v>
      </c>
    </row>
    <row r="179" spans="2:65" s="1" customFormat="1" ht="24.25" customHeight="1">
      <c r="B179" s="31"/>
      <c r="C179" s="142" t="s">
        <v>473</v>
      </c>
      <c r="D179" s="142" t="s">
        <v>145</v>
      </c>
      <c r="E179" s="143" t="s">
        <v>1907</v>
      </c>
      <c r="F179" s="144" t="s">
        <v>1908</v>
      </c>
      <c r="G179" s="145" t="s">
        <v>558</v>
      </c>
      <c r="H179" s="146">
        <v>27</v>
      </c>
      <c r="I179" s="147"/>
      <c r="J179" s="148">
        <f>ROUND(I179*H179,2)</f>
        <v>0</v>
      </c>
      <c r="K179" s="149"/>
      <c r="L179" s="31"/>
      <c r="M179" s="150" t="s">
        <v>1</v>
      </c>
      <c r="N179" s="151" t="s">
        <v>40</v>
      </c>
      <c r="P179" s="152">
        <f>O179*H179</f>
        <v>0</v>
      </c>
      <c r="Q179" s="152">
        <v>0</v>
      </c>
      <c r="R179" s="152">
        <f>Q179*H179</f>
        <v>0</v>
      </c>
      <c r="S179" s="152">
        <v>0</v>
      </c>
      <c r="T179" s="153">
        <f>S179*H179</f>
        <v>0</v>
      </c>
      <c r="AR179" s="154" t="s">
        <v>573</v>
      </c>
      <c r="AT179" s="154" t="s">
        <v>145</v>
      </c>
      <c r="AU179" s="154" t="s">
        <v>87</v>
      </c>
      <c r="AY179" s="16" t="s">
        <v>143</v>
      </c>
      <c r="BE179" s="155">
        <f>IF(N179="základná",J179,0)</f>
        <v>0</v>
      </c>
      <c r="BF179" s="155">
        <f>IF(N179="znížená",J179,0)</f>
        <v>0</v>
      </c>
      <c r="BG179" s="155">
        <f>IF(N179="zákl. prenesená",J179,0)</f>
        <v>0</v>
      </c>
      <c r="BH179" s="155">
        <f>IF(N179="zníž. prenesená",J179,0)</f>
        <v>0</v>
      </c>
      <c r="BI179" s="155">
        <f>IF(N179="nulová",J179,0)</f>
        <v>0</v>
      </c>
      <c r="BJ179" s="16" t="s">
        <v>87</v>
      </c>
      <c r="BK179" s="155">
        <f>ROUND(I179*H179,2)</f>
        <v>0</v>
      </c>
      <c r="BL179" s="16" t="s">
        <v>573</v>
      </c>
      <c r="BM179" s="154" t="s">
        <v>742</v>
      </c>
    </row>
    <row r="180" spans="2:65" s="1" customFormat="1" ht="24.25" customHeight="1">
      <c r="B180" s="31"/>
      <c r="C180" s="142" t="s">
        <v>478</v>
      </c>
      <c r="D180" s="142" t="s">
        <v>145</v>
      </c>
      <c r="E180" s="143" t="s">
        <v>1909</v>
      </c>
      <c r="F180" s="144" t="s">
        <v>1910</v>
      </c>
      <c r="G180" s="145" t="s">
        <v>161</v>
      </c>
      <c r="H180" s="146">
        <v>7.56</v>
      </c>
      <c r="I180" s="147"/>
      <c r="J180" s="148">
        <f>ROUND(I180*H180,2)</f>
        <v>0</v>
      </c>
      <c r="K180" s="149"/>
      <c r="L180" s="31"/>
      <c r="M180" s="150" t="s">
        <v>1</v>
      </c>
      <c r="N180" s="151" t="s">
        <v>40</v>
      </c>
      <c r="P180" s="152">
        <f>O180*H180</f>
        <v>0</v>
      </c>
      <c r="Q180" s="152">
        <v>0</v>
      </c>
      <c r="R180" s="152">
        <f>Q180*H180</f>
        <v>0</v>
      </c>
      <c r="S180" s="152">
        <v>0</v>
      </c>
      <c r="T180" s="153">
        <f>S180*H180</f>
        <v>0</v>
      </c>
      <c r="AR180" s="154" t="s">
        <v>573</v>
      </c>
      <c r="AT180" s="154" t="s">
        <v>145</v>
      </c>
      <c r="AU180" s="154" t="s">
        <v>87</v>
      </c>
      <c r="AY180" s="16" t="s">
        <v>143</v>
      </c>
      <c r="BE180" s="155">
        <f>IF(N180="základná",J180,0)</f>
        <v>0</v>
      </c>
      <c r="BF180" s="155">
        <f>IF(N180="znížená",J180,0)</f>
        <v>0</v>
      </c>
      <c r="BG180" s="155">
        <f>IF(N180="zákl. prenesená",J180,0)</f>
        <v>0</v>
      </c>
      <c r="BH180" s="155">
        <f>IF(N180="zníž. prenesená",J180,0)</f>
        <v>0</v>
      </c>
      <c r="BI180" s="155">
        <f>IF(N180="nulová",J180,0)</f>
        <v>0</v>
      </c>
      <c r="BJ180" s="16" t="s">
        <v>87</v>
      </c>
      <c r="BK180" s="155">
        <f>ROUND(I180*H180,2)</f>
        <v>0</v>
      </c>
      <c r="BL180" s="16" t="s">
        <v>573</v>
      </c>
      <c r="BM180" s="154" t="s">
        <v>749</v>
      </c>
    </row>
    <row r="181" spans="2:65" s="1" customFormat="1" ht="33" customHeight="1">
      <c r="B181" s="31"/>
      <c r="C181" s="142" t="s">
        <v>484</v>
      </c>
      <c r="D181" s="142" t="s">
        <v>145</v>
      </c>
      <c r="E181" s="143" t="s">
        <v>1919</v>
      </c>
      <c r="F181" s="144" t="s">
        <v>1920</v>
      </c>
      <c r="G181" s="145" t="s">
        <v>558</v>
      </c>
      <c r="H181" s="146">
        <v>27</v>
      </c>
      <c r="I181" s="147"/>
      <c r="J181" s="148">
        <f>ROUND(I181*H181,2)</f>
        <v>0</v>
      </c>
      <c r="K181" s="149"/>
      <c r="L181" s="31"/>
      <c r="M181" s="150" t="s">
        <v>1</v>
      </c>
      <c r="N181" s="151" t="s">
        <v>40</v>
      </c>
      <c r="P181" s="152">
        <f>O181*H181</f>
        <v>0</v>
      </c>
      <c r="Q181" s="152">
        <v>0</v>
      </c>
      <c r="R181" s="152">
        <f>Q181*H181</f>
        <v>0</v>
      </c>
      <c r="S181" s="152">
        <v>0</v>
      </c>
      <c r="T181" s="153">
        <f>S181*H181</f>
        <v>0</v>
      </c>
      <c r="AR181" s="154" t="s">
        <v>573</v>
      </c>
      <c r="AT181" s="154" t="s">
        <v>145</v>
      </c>
      <c r="AU181" s="154" t="s">
        <v>87</v>
      </c>
      <c r="AY181" s="16" t="s">
        <v>143</v>
      </c>
      <c r="BE181" s="155">
        <f>IF(N181="základná",J181,0)</f>
        <v>0</v>
      </c>
      <c r="BF181" s="155">
        <f>IF(N181="znížená",J181,0)</f>
        <v>0</v>
      </c>
      <c r="BG181" s="155">
        <f>IF(N181="zákl. prenesená",J181,0)</f>
        <v>0</v>
      </c>
      <c r="BH181" s="155">
        <f>IF(N181="zníž. prenesená",J181,0)</f>
        <v>0</v>
      </c>
      <c r="BI181" s="155">
        <f>IF(N181="nulová",J181,0)</f>
        <v>0</v>
      </c>
      <c r="BJ181" s="16" t="s">
        <v>87</v>
      </c>
      <c r="BK181" s="155">
        <f>ROUND(I181*H181,2)</f>
        <v>0</v>
      </c>
      <c r="BL181" s="16" t="s">
        <v>573</v>
      </c>
      <c r="BM181" s="154" t="s">
        <v>758</v>
      </c>
    </row>
    <row r="182" spans="2:65" s="1" customFormat="1" ht="33" customHeight="1">
      <c r="B182" s="31"/>
      <c r="C182" s="142" t="s">
        <v>489</v>
      </c>
      <c r="D182" s="142" t="s">
        <v>145</v>
      </c>
      <c r="E182" s="143" t="s">
        <v>2150</v>
      </c>
      <c r="F182" s="144" t="s">
        <v>1922</v>
      </c>
      <c r="G182" s="145" t="s">
        <v>148</v>
      </c>
      <c r="H182" s="146">
        <v>27</v>
      </c>
      <c r="I182" s="147"/>
      <c r="J182" s="148">
        <f>ROUND(I182*H182,2)</f>
        <v>0</v>
      </c>
      <c r="K182" s="149"/>
      <c r="L182" s="31"/>
      <c r="M182" s="150" t="s">
        <v>1</v>
      </c>
      <c r="N182" s="151" t="s">
        <v>40</v>
      </c>
      <c r="P182" s="152">
        <f>O182*H182</f>
        <v>0</v>
      </c>
      <c r="Q182" s="152">
        <v>0</v>
      </c>
      <c r="R182" s="152">
        <f>Q182*H182</f>
        <v>0</v>
      </c>
      <c r="S182" s="152">
        <v>0</v>
      </c>
      <c r="T182" s="153">
        <f>S182*H182</f>
        <v>0</v>
      </c>
      <c r="AR182" s="154" t="s">
        <v>573</v>
      </c>
      <c r="AT182" s="154" t="s">
        <v>145</v>
      </c>
      <c r="AU182" s="154" t="s">
        <v>87</v>
      </c>
      <c r="AY182" s="16" t="s">
        <v>143</v>
      </c>
      <c r="BE182" s="155">
        <f>IF(N182="základná",J182,0)</f>
        <v>0</v>
      </c>
      <c r="BF182" s="155">
        <f>IF(N182="znížená",J182,0)</f>
        <v>0</v>
      </c>
      <c r="BG182" s="155">
        <f>IF(N182="zákl. prenesená",J182,0)</f>
        <v>0</v>
      </c>
      <c r="BH182" s="155">
        <f>IF(N182="zníž. prenesená",J182,0)</f>
        <v>0</v>
      </c>
      <c r="BI182" s="155">
        <f>IF(N182="nulová",J182,0)</f>
        <v>0</v>
      </c>
      <c r="BJ182" s="16" t="s">
        <v>87</v>
      </c>
      <c r="BK182" s="155">
        <f>ROUND(I182*H182,2)</f>
        <v>0</v>
      </c>
      <c r="BL182" s="16" t="s">
        <v>573</v>
      </c>
      <c r="BM182" s="154" t="s">
        <v>768</v>
      </c>
    </row>
    <row r="183" spans="2:65" s="1" customFormat="1" ht="16.5" customHeight="1">
      <c r="B183" s="31"/>
      <c r="C183" s="142" t="s">
        <v>493</v>
      </c>
      <c r="D183" s="142" t="s">
        <v>145</v>
      </c>
      <c r="E183" s="143" t="s">
        <v>1903</v>
      </c>
      <c r="F183" s="144" t="s">
        <v>1904</v>
      </c>
      <c r="G183" s="145" t="s">
        <v>216</v>
      </c>
      <c r="H183" s="177"/>
      <c r="I183" s="147"/>
      <c r="J183" s="148">
        <f>ROUND(I183*H183,2)</f>
        <v>0</v>
      </c>
      <c r="K183" s="149"/>
      <c r="L183" s="31"/>
      <c r="M183" s="150" t="s">
        <v>1</v>
      </c>
      <c r="N183" s="151" t="s">
        <v>40</v>
      </c>
      <c r="P183" s="152">
        <f>O183*H183</f>
        <v>0</v>
      </c>
      <c r="Q183" s="152">
        <v>0</v>
      </c>
      <c r="R183" s="152">
        <f>Q183*H183</f>
        <v>0</v>
      </c>
      <c r="S183" s="152">
        <v>0</v>
      </c>
      <c r="T183" s="153">
        <f>S183*H183</f>
        <v>0</v>
      </c>
      <c r="AR183" s="154" t="s">
        <v>573</v>
      </c>
      <c r="AT183" s="154" t="s">
        <v>145</v>
      </c>
      <c r="AU183" s="154" t="s">
        <v>87</v>
      </c>
      <c r="AY183" s="16" t="s">
        <v>143</v>
      </c>
      <c r="BE183" s="155">
        <f>IF(N183="základná",J183,0)</f>
        <v>0</v>
      </c>
      <c r="BF183" s="155">
        <f>IF(N183="znížená",J183,0)</f>
        <v>0</v>
      </c>
      <c r="BG183" s="155">
        <f>IF(N183="zákl. prenesená",J183,0)</f>
        <v>0</v>
      </c>
      <c r="BH183" s="155">
        <f>IF(N183="zníž. prenesená",J183,0)</f>
        <v>0</v>
      </c>
      <c r="BI183" s="155">
        <f>IF(N183="nulová",J183,0)</f>
        <v>0</v>
      </c>
      <c r="BJ183" s="16" t="s">
        <v>87</v>
      </c>
      <c r="BK183" s="155">
        <f>ROUND(I183*H183,2)</f>
        <v>0</v>
      </c>
      <c r="BL183" s="16" t="s">
        <v>573</v>
      </c>
      <c r="BM183" s="154" t="s">
        <v>776</v>
      </c>
    </row>
    <row r="184" spans="2:65" s="11" customFormat="1" ht="26" customHeight="1">
      <c r="B184" s="130"/>
      <c r="D184" s="131" t="s">
        <v>73</v>
      </c>
      <c r="E184" s="132" t="s">
        <v>203</v>
      </c>
      <c r="F184" s="132" t="s">
        <v>1923</v>
      </c>
      <c r="I184" s="133"/>
      <c r="J184" s="134">
        <f>BK184</f>
        <v>0</v>
      </c>
      <c r="L184" s="130"/>
      <c r="M184" s="135"/>
      <c r="P184" s="136">
        <f>SUM(P185:P188)</f>
        <v>0</v>
      </c>
      <c r="R184" s="136">
        <f>SUM(R185:R188)</f>
        <v>0</v>
      </c>
      <c r="T184" s="137">
        <f>SUM(T185:T188)</f>
        <v>0</v>
      </c>
      <c r="AR184" s="131" t="s">
        <v>149</v>
      </c>
      <c r="AT184" s="138" t="s">
        <v>73</v>
      </c>
      <c r="AU184" s="138" t="s">
        <v>74</v>
      </c>
      <c r="AY184" s="131" t="s">
        <v>143</v>
      </c>
      <c r="BK184" s="139">
        <f>SUM(BK185:BK188)</f>
        <v>0</v>
      </c>
    </row>
    <row r="185" spans="2:65" s="1" customFormat="1" ht="16.5" customHeight="1">
      <c r="B185" s="31"/>
      <c r="C185" s="142" t="s">
        <v>499</v>
      </c>
      <c r="D185" s="142" t="s">
        <v>145</v>
      </c>
      <c r="E185" s="143" t="s">
        <v>1924</v>
      </c>
      <c r="F185" s="144" t="s">
        <v>2151</v>
      </c>
      <c r="G185" s="145" t="s">
        <v>196</v>
      </c>
      <c r="H185" s="146">
        <v>1</v>
      </c>
      <c r="I185" s="147"/>
      <c r="J185" s="148">
        <f>ROUND(I185*H185,2)</f>
        <v>0</v>
      </c>
      <c r="K185" s="149"/>
      <c r="L185" s="31"/>
      <c r="M185" s="150" t="s">
        <v>1</v>
      </c>
      <c r="N185" s="151" t="s">
        <v>40</v>
      </c>
      <c r="P185" s="152">
        <f>O185*H185</f>
        <v>0</v>
      </c>
      <c r="Q185" s="152">
        <v>0</v>
      </c>
      <c r="R185" s="152">
        <f>Q185*H185</f>
        <v>0</v>
      </c>
      <c r="S185" s="152">
        <v>0</v>
      </c>
      <c r="T185" s="153">
        <f>S185*H185</f>
        <v>0</v>
      </c>
      <c r="AR185" s="154" t="s">
        <v>1571</v>
      </c>
      <c r="AT185" s="154" t="s">
        <v>145</v>
      </c>
      <c r="AU185" s="154" t="s">
        <v>81</v>
      </c>
      <c r="AY185" s="16" t="s">
        <v>143</v>
      </c>
      <c r="BE185" s="155">
        <f>IF(N185="základná",J185,0)</f>
        <v>0</v>
      </c>
      <c r="BF185" s="155">
        <f>IF(N185="znížená",J185,0)</f>
        <v>0</v>
      </c>
      <c r="BG185" s="155">
        <f>IF(N185="zákl. prenesená",J185,0)</f>
        <v>0</v>
      </c>
      <c r="BH185" s="155">
        <f>IF(N185="zníž. prenesená",J185,0)</f>
        <v>0</v>
      </c>
      <c r="BI185" s="155">
        <f>IF(N185="nulová",J185,0)</f>
        <v>0</v>
      </c>
      <c r="BJ185" s="16" t="s">
        <v>87</v>
      </c>
      <c r="BK185" s="155">
        <f>ROUND(I185*H185,2)</f>
        <v>0</v>
      </c>
      <c r="BL185" s="16" t="s">
        <v>1571</v>
      </c>
      <c r="BM185" s="154" t="s">
        <v>785</v>
      </c>
    </row>
    <row r="186" spans="2:65" s="1" customFormat="1" ht="16.5" customHeight="1">
      <c r="B186" s="31"/>
      <c r="C186" s="142" t="s">
        <v>505</v>
      </c>
      <c r="D186" s="142" t="s">
        <v>145</v>
      </c>
      <c r="E186" s="143" t="s">
        <v>1926</v>
      </c>
      <c r="F186" s="144" t="s">
        <v>1927</v>
      </c>
      <c r="G186" s="145" t="s">
        <v>196</v>
      </c>
      <c r="H186" s="146">
        <v>1</v>
      </c>
      <c r="I186" s="147"/>
      <c r="J186" s="148">
        <f>ROUND(I186*H186,2)</f>
        <v>0</v>
      </c>
      <c r="K186" s="149"/>
      <c r="L186" s="31"/>
      <c r="M186" s="150" t="s">
        <v>1</v>
      </c>
      <c r="N186" s="151" t="s">
        <v>40</v>
      </c>
      <c r="P186" s="152">
        <f>O186*H186</f>
        <v>0</v>
      </c>
      <c r="Q186" s="152">
        <v>0</v>
      </c>
      <c r="R186" s="152">
        <f>Q186*H186</f>
        <v>0</v>
      </c>
      <c r="S186" s="152">
        <v>0</v>
      </c>
      <c r="T186" s="153">
        <f>S186*H186</f>
        <v>0</v>
      </c>
      <c r="AR186" s="154" t="s">
        <v>1571</v>
      </c>
      <c r="AT186" s="154" t="s">
        <v>145</v>
      </c>
      <c r="AU186" s="154" t="s">
        <v>81</v>
      </c>
      <c r="AY186" s="16" t="s">
        <v>143</v>
      </c>
      <c r="BE186" s="155">
        <f>IF(N186="základná",J186,0)</f>
        <v>0</v>
      </c>
      <c r="BF186" s="155">
        <f>IF(N186="znížená",J186,0)</f>
        <v>0</v>
      </c>
      <c r="BG186" s="155">
        <f>IF(N186="zákl. prenesená",J186,0)</f>
        <v>0</v>
      </c>
      <c r="BH186" s="155">
        <f>IF(N186="zníž. prenesená",J186,0)</f>
        <v>0</v>
      </c>
      <c r="BI186" s="155">
        <f>IF(N186="nulová",J186,0)</f>
        <v>0</v>
      </c>
      <c r="BJ186" s="16" t="s">
        <v>87</v>
      </c>
      <c r="BK186" s="155">
        <f>ROUND(I186*H186,2)</f>
        <v>0</v>
      </c>
      <c r="BL186" s="16" t="s">
        <v>1571</v>
      </c>
      <c r="BM186" s="154" t="s">
        <v>792</v>
      </c>
    </row>
    <row r="187" spans="2:65" s="1" customFormat="1" ht="37.75" customHeight="1">
      <c r="B187" s="31"/>
      <c r="C187" s="142" t="s">
        <v>511</v>
      </c>
      <c r="D187" s="142" t="s">
        <v>145</v>
      </c>
      <c r="E187" s="143" t="s">
        <v>1928</v>
      </c>
      <c r="F187" s="144" t="s">
        <v>1929</v>
      </c>
      <c r="G187" s="145" t="s">
        <v>208</v>
      </c>
      <c r="H187" s="146">
        <v>16</v>
      </c>
      <c r="I187" s="147"/>
      <c r="J187" s="148">
        <f>ROUND(I187*H187,2)</f>
        <v>0</v>
      </c>
      <c r="K187" s="149"/>
      <c r="L187" s="31"/>
      <c r="M187" s="150" t="s">
        <v>1</v>
      </c>
      <c r="N187" s="151" t="s">
        <v>40</v>
      </c>
      <c r="P187" s="152">
        <f>O187*H187</f>
        <v>0</v>
      </c>
      <c r="Q187" s="152">
        <v>0</v>
      </c>
      <c r="R187" s="152">
        <f>Q187*H187</f>
        <v>0</v>
      </c>
      <c r="S187" s="152">
        <v>0</v>
      </c>
      <c r="T187" s="153">
        <f>S187*H187</f>
        <v>0</v>
      </c>
      <c r="AR187" s="154" t="s">
        <v>1571</v>
      </c>
      <c r="AT187" s="154" t="s">
        <v>145</v>
      </c>
      <c r="AU187" s="154" t="s">
        <v>81</v>
      </c>
      <c r="AY187" s="16" t="s">
        <v>143</v>
      </c>
      <c r="BE187" s="155">
        <f>IF(N187="základná",J187,0)</f>
        <v>0</v>
      </c>
      <c r="BF187" s="155">
        <f>IF(N187="znížená",J187,0)</f>
        <v>0</v>
      </c>
      <c r="BG187" s="155">
        <f>IF(N187="zákl. prenesená",J187,0)</f>
        <v>0</v>
      </c>
      <c r="BH187" s="155">
        <f>IF(N187="zníž. prenesená",J187,0)</f>
        <v>0</v>
      </c>
      <c r="BI187" s="155">
        <f>IF(N187="nulová",J187,0)</f>
        <v>0</v>
      </c>
      <c r="BJ187" s="16" t="s">
        <v>87</v>
      </c>
      <c r="BK187" s="155">
        <f>ROUND(I187*H187,2)</f>
        <v>0</v>
      </c>
      <c r="BL187" s="16" t="s">
        <v>1571</v>
      </c>
      <c r="BM187" s="154" t="s">
        <v>800</v>
      </c>
    </row>
    <row r="188" spans="2:65" s="1" customFormat="1" ht="16.5" customHeight="1">
      <c r="B188" s="31"/>
      <c r="C188" s="142" t="s">
        <v>516</v>
      </c>
      <c r="D188" s="142" t="s">
        <v>145</v>
      </c>
      <c r="E188" s="143" t="s">
        <v>2152</v>
      </c>
      <c r="F188" s="144" t="s">
        <v>2153</v>
      </c>
      <c r="G188" s="145" t="s">
        <v>208</v>
      </c>
      <c r="H188" s="146">
        <v>16</v>
      </c>
      <c r="I188" s="147"/>
      <c r="J188" s="148">
        <f>ROUND(I188*H188,2)</f>
        <v>0</v>
      </c>
      <c r="K188" s="149"/>
      <c r="L188" s="31"/>
      <c r="M188" s="178" t="s">
        <v>1</v>
      </c>
      <c r="N188" s="179" t="s">
        <v>40</v>
      </c>
      <c r="O188" s="180"/>
      <c r="P188" s="181">
        <f>O188*H188</f>
        <v>0</v>
      </c>
      <c r="Q188" s="181">
        <v>0</v>
      </c>
      <c r="R188" s="181">
        <f>Q188*H188</f>
        <v>0</v>
      </c>
      <c r="S188" s="181">
        <v>0</v>
      </c>
      <c r="T188" s="182">
        <f>S188*H188</f>
        <v>0</v>
      </c>
      <c r="AR188" s="154" t="s">
        <v>1571</v>
      </c>
      <c r="AT188" s="154" t="s">
        <v>145</v>
      </c>
      <c r="AU188" s="154" t="s">
        <v>81</v>
      </c>
      <c r="AY188" s="16" t="s">
        <v>143</v>
      </c>
      <c r="BE188" s="155">
        <f>IF(N188="základná",J188,0)</f>
        <v>0</v>
      </c>
      <c r="BF188" s="155">
        <f>IF(N188="znížená",J188,0)</f>
        <v>0</v>
      </c>
      <c r="BG188" s="155">
        <f>IF(N188="zákl. prenesená",J188,0)</f>
        <v>0</v>
      </c>
      <c r="BH188" s="155">
        <f>IF(N188="zníž. prenesená",J188,0)</f>
        <v>0</v>
      </c>
      <c r="BI188" s="155">
        <f>IF(N188="nulová",J188,0)</f>
        <v>0</v>
      </c>
      <c r="BJ188" s="16" t="s">
        <v>87</v>
      </c>
      <c r="BK188" s="155">
        <f>ROUND(I188*H188,2)</f>
        <v>0</v>
      </c>
      <c r="BL188" s="16" t="s">
        <v>1571</v>
      </c>
      <c r="BM188" s="154" t="s">
        <v>811</v>
      </c>
    </row>
    <row r="189" spans="2:65" s="1" customFormat="1" ht="7" customHeight="1">
      <c r="B189" s="46"/>
      <c r="C189" s="47"/>
      <c r="D189" s="47"/>
      <c r="E189" s="47"/>
      <c r="F189" s="47"/>
      <c r="G189" s="47"/>
      <c r="H189" s="47"/>
      <c r="I189" s="47"/>
      <c r="J189" s="47"/>
      <c r="K189" s="47"/>
      <c r="L189" s="31"/>
    </row>
  </sheetData>
  <sheetProtection algorithmName="SHA-512" hashValue="DEaxuO5xubHI1I7Tp93jrGih7/aHM0fkQEVMj/jFArG96EauA01Nguf9g1V2IX6CuLCh39OzvlnaVEkY3TB6Ew==" saltValue="lViokVcLtLmhjwi2eYi/6G2pjmkjsTJJJG+w2Ayn14tKQpPlqrxbHisbmQWUlhvjaruStTvqCIMX1o1kzWe0Mg==" spinCount="100000" sheet="1" objects="1" scenarios="1" formatColumns="0" formatRows="0" autoFilter="0"/>
  <autoFilter ref="C127:K188" xr:uid="{00000000-0009-0000-0000-000007000000}"/>
  <mergeCells count="15">
    <mergeCell ref="E114:H114"/>
    <mergeCell ref="E118:H118"/>
    <mergeCell ref="E116:H116"/>
    <mergeCell ref="E120:H120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126"/>
  <sheetViews>
    <sheetView showGridLines="0" workbookViewId="0"/>
  </sheetViews>
  <sheetFormatPr baseColWidth="10" defaultRowHeight="11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0" width="22.25" customWidth="1"/>
    <col min="11" max="11" width="22.25" hidden="1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6" t="s">
        <v>110</v>
      </c>
    </row>
    <row r="3" spans="2:46" ht="7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74</v>
      </c>
    </row>
    <row r="4" spans="2:46" ht="25" customHeight="1">
      <c r="B4" s="19"/>
      <c r="D4" s="20" t="s">
        <v>114</v>
      </c>
      <c r="L4" s="19"/>
      <c r="M4" s="95" t="s">
        <v>9</v>
      </c>
      <c r="AT4" s="16" t="s">
        <v>4</v>
      </c>
    </row>
    <row r="5" spans="2:46" ht="7" customHeight="1">
      <c r="B5" s="19"/>
      <c r="L5" s="19"/>
    </row>
    <row r="6" spans="2:46" ht="12" customHeight="1">
      <c r="B6" s="19"/>
      <c r="D6" s="26" t="s">
        <v>15</v>
      </c>
      <c r="L6" s="19"/>
    </row>
    <row r="7" spans="2:46" ht="16.5" customHeight="1">
      <c r="B7" s="19"/>
      <c r="E7" s="244" t="str">
        <f>'Rekapitulácia stavby'!K6</f>
        <v>Prestavba RD a HB na multifunkčný objekt s ubytovacou jednotkou</v>
      </c>
      <c r="F7" s="245"/>
      <c r="G7" s="245"/>
      <c r="H7" s="245"/>
      <c r="L7" s="19"/>
    </row>
    <row r="8" spans="2:46" ht="12" customHeight="1">
      <c r="B8" s="19"/>
      <c r="D8" s="26" t="s">
        <v>115</v>
      </c>
      <c r="L8" s="19"/>
    </row>
    <row r="9" spans="2:46" s="1" customFormat="1" ht="16.5" customHeight="1">
      <c r="B9" s="31"/>
      <c r="E9" s="244" t="s">
        <v>116</v>
      </c>
      <c r="F9" s="243"/>
      <c r="G9" s="243"/>
      <c r="H9" s="243"/>
      <c r="L9" s="31"/>
    </row>
    <row r="10" spans="2:46" s="1" customFormat="1" ht="12" customHeight="1">
      <c r="B10" s="31"/>
      <c r="D10" s="26" t="s">
        <v>117</v>
      </c>
      <c r="L10" s="31"/>
    </row>
    <row r="11" spans="2:46" s="1" customFormat="1" ht="16.5" customHeight="1">
      <c r="B11" s="31"/>
      <c r="E11" s="238" t="s">
        <v>2154</v>
      </c>
      <c r="F11" s="243"/>
      <c r="G11" s="243"/>
      <c r="H11" s="243"/>
      <c r="L11" s="31"/>
    </row>
    <row r="12" spans="2:46" s="1" customFormat="1">
      <c r="B12" s="31"/>
      <c r="L12" s="31"/>
    </row>
    <row r="13" spans="2:46" s="1" customFormat="1" ht="12" customHeight="1">
      <c r="B13" s="31"/>
      <c r="D13" s="26" t="s">
        <v>17</v>
      </c>
      <c r="F13" s="24" t="s">
        <v>1</v>
      </c>
      <c r="I13" s="26" t="s">
        <v>18</v>
      </c>
      <c r="J13" s="24" t="s">
        <v>1</v>
      </c>
      <c r="L13" s="31"/>
    </row>
    <row r="14" spans="2:46" s="1" customFormat="1" ht="12" customHeight="1">
      <c r="B14" s="31"/>
      <c r="D14" s="26" t="s">
        <v>19</v>
      </c>
      <c r="F14" s="24" t="s">
        <v>20</v>
      </c>
      <c r="I14" s="26" t="s">
        <v>21</v>
      </c>
      <c r="J14" s="54">
        <f>'Rekapitulácia stavby'!AN8</f>
        <v>46064</v>
      </c>
      <c r="L14" s="31"/>
    </row>
    <row r="15" spans="2:46" s="1" customFormat="1" ht="10.75" customHeight="1">
      <c r="B15" s="31"/>
      <c r="L15" s="31"/>
    </row>
    <row r="16" spans="2:46" s="1" customFormat="1" ht="12" customHeight="1">
      <c r="B16" s="31"/>
      <c r="D16" s="26" t="s">
        <v>22</v>
      </c>
      <c r="I16" s="26" t="s">
        <v>23</v>
      </c>
      <c r="J16" s="24" t="s">
        <v>1</v>
      </c>
      <c r="L16" s="31"/>
    </row>
    <row r="17" spans="2:12" s="1" customFormat="1" ht="18" customHeight="1">
      <c r="B17" s="31"/>
      <c r="E17" s="24" t="s">
        <v>24</v>
      </c>
      <c r="I17" s="26" t="s">
        <v>25</v>
      </c>
      <c r="J17" s="24" t="s">
        <v>1</v>
      </c>
      <c r="L17" s="31"/>
    </row>
    <row r="18" spans="2:12" s="1" customFormat="1" ht="7" customHeight="1">
      <c r="B18" s="31"/>
      <c r="L18" s="31"/>
    </row>
    <row r="19" spans="2:12" s="1" customFormat="1" ht="12" customHeight="1">
      <c r="B19" s="31"/>
      <c r="D19" s="26" t="s">
        <v>26</v>
      </c>
      <c r="I19" s="26" t="s">
        <v>23</v>
      </c>
      <c r="J19" s="27" t="str">
        <f>'Rekapitulácia stavby'!AN13</f>
        <v>Vyplň údaj</v>
      </c>
      <c r="L19" s="31"/>
    </row>
    <row r="20" spans="2:12" s="1" customFormat="1" ht="18" customHeight="1">
      <c r="B20" s="31"/>
      <c r="E20" s="246" t="str">
        <f>'Rekapitulácia stavby'!E14</f>
        <v>Vyplň údaj</v>
      </c>
      <c r="F20" s="229"/>
      <c r="G20" s="229"/>
      <c r="H20" s="229"/>
      <c r="I20" s="26" t="s">
        <v>25</v>
      </c>
      <c r="J20" s="27" t="str">
        <f>'Rekapitulácia stavby'!AN14</f>
        <v>Vyplň údaj</v>
      </c>
      <c r="L20" s="31"/>
    </row>
    <row r="21" spans="2:12" s="1" customFormat="1" ht="7" customHeight="1">
      <c r="B21" s="31"/>
      <c r="L21" s="31"/>
    </row>
    <row r="22" spans="2:12" s="1" customFormat="1" ht="12" customHeight="1">
      <c r="B22" s="31"/>
      <c r="D22" s="26" t="s">
        <v>28</v>
      </c>
      <c r="I22" s="26" t="s">
        <v>23</v>
      </c>
      <c r="J22" s="24" t="s">
        <v>1</v>
      </c>
      <c r="L22" s="31"/>
    </row>
    <row r="23" spans="2:12" s="1" customFormat="1" ht="18" customHeight="1">
      <c r="B23" s="31"/>
      <c r="E23" s="24" t="s">
        <v>29</v>
      </c>
      <c r="I23" s="26" t="s">
        <v>25</v>
      </c>
      <c r="J23" s="24" t="s">
        <v>1</v>
      </c>
      <c r="L23" s="31"/>
    </row>
    <row r="24" spans="2:12" s="1" customFormat="1" ht="7" customHeight="1">
      <c r="B24" s="31"/>
      <c r="L24" s="31"/>
    </row>
    <row r="25" spans="2:12" s="1" customFormat="1" ht="12" customHeight="1">
      <c r="B25" s="31"/>
      <c r="D25" s="26" t="s">
        <v>31</v>
      </c>
      <c r="I25" s="26" t="s">
        <v>23</v>
      </c>
      <c r="J25" s="24" t="s">
        <v>1</v>
      </c>
      <c r="L25" s="31"/>
    </row>
    <row r="26" spans="2:12" s="1" customFormat="1" ht="18" customHeight="1">
      <c r="B26" s="31"/>
      <c r="E26" s="24" t="s">
        <v>32</v>
      </c>
      <c r="I26" s="26" t="s">
        <v>25</v>
      </c>
      <c r="J26" s="24" t="s">
        <v>1</v>
      </c>
      <c r="L26" s="31"/>
    </row>
    <row r="27" spans="2:12" s="1" customFormat="1" ht="7" customHeight="1">
      <c r="B27" s="31"/>
      <c r="L27" s="31"/>
    </row>
    <row r="28" spans="2:12" s="1" customFormat="1" ht="12" customHeight="1">
      <c r="B28" s="31"/>
      <c r="D28" s="26" t="s">
        <v>33</v>
      </c>
      <c r="L28" s="31"/>
    </row>
    <row r="29" spans="2:12" s="7" customFormat="1" ht="16.5" customHeight="1">
      <c r="B29" s="96"/>
      <c r="E29" s="233" t="s">
        <v>1</v>
      </c>
      <c r="F29" s="233"/>
      <c r="G29" s="233"/>
      <c r="H29" s="233"/>
      <c r="L29" s="96"/>
    </row>
    <row r="30" spans="2:12" s="1" customFormat="1" ht="7" customHeight="1">
      <c r="B30" s="31"/>
      <c r="L30" s="31"/>
    </row>
    <row r="31" spans="2:12" s="1" customFormat="1" ht="7" customHeight="1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25.5" customHeight="1">
      <c r="B32" s="31"/>
      <c r="D32" s="97" t="s">
        <v>34</v>
      </c>
      <c r="J32" s="68">
        <f>ROUND(J122, 2)</f>
        <v>0</v>
      </c>
      <c r="L32" s="31"/>
    </row>
    <row r="33" spans="2:12" s="1" customFormat="1" ht="7" customHeight="1">
      <c r="B33" s="31"/>
      <c r="D33" s="55"/>
      <c r="E33" s="55"/>
      <c r="F33" s="55"/>
      <c r="G33" s="55"/>
      <c r="H33" s="55"/>
      <c r="I33" s="55"/>
      <c r="J33" s="55"/>
      <c r="K33" s="55"/>
      <c r="L33" s="31"/>
    </row>
    <row r="34" spans="2:12" s="1" customFormat="1" ht="14.5" customHeight="1">
      <c r="B34" s="31"/>
      <c r="F34" s="34" t="s">
        <v>36</v>
      </c>
      <c r="I34" s="34" t="s">
        <v>35</v>
      </c>
      <c r="J34" s="34" t="s">
        <v>37</v>
      </c>
      <c r="L34" s="31"/>
    </row>
    <row r="35" spans="2:12" s="1" customFormat="1" ht="14.5" customHeight="1">
      <c r="B35" s="31"/>
      <c r="D35" s="57" t="s">
        <v>38</v>
      </c>
      <c r="E35" s="36" t="s">
        <v>39</v>
      </c>
      <c r="F35" s="98">
        <f>ROUND((SUM(BE122:BE125)),  2)</f>
        <v>0</v>
      </c>
      <c r="G35" s="99"/>
      <c r="H35" s="99"/>
      <c r="I35" s="100">
        <v>0.23</v>
      </c>
      <c r="J35" s="98">
        <f>ROUND(((SUM(BE122:BE125))*I35),  2)</f>
        <v>0</v>
      </c>
      <c r="L35" s="31"/>
    </row>
    <row r="36" spans="2:12" s="1" customFormat="1" ht="14.5" customHeight="1">
      <c r="B36" s="31"/>
      <c r="E36" s="36" t="s">
        <v>40</v>
      </c>
      <c r="F36" s="98">
        <f>ROUND((SUM(BF122:BF125)),  2)</f>
        <v>0</v>
      </c>
      <c r="G36" s="99"/>
      <c r="H36" s="99"/>
      <c r="I36" s="100">
        <v>0.23</v>
      </c>
      <c r="J36" s="98">
        <f>ROUND(((SUM(BF122:BF125))*I36),  2)</f>
        <v>0</v>
      </c>
      <c r="L36" s="31"/>
    </row>
    <row r="37" spans="2:12" s="1" customFormat="1" ht="14.5" hidden="1" customHeight="1">
      <c r="B37" s="31"/>
      <c r="E37" s="26" t="s">
        <v>41</v>
      </c>
      <c r="F37" s="88">
        <f>ROUND((SUM(BG122:BG125)),  2)</f>
        <v>0</v>
      </c>
      <c r="I37" s="101">
        <v>0.23</v>
      </c>
      <c r="J37" s="88">
        <f>0</f>
        <v>0</v>
      </c>
      <c r="L37" s="31"/>
    </row>
    <row r="38" spans="2:12" s="1" customFormat="1" ht="14.5" hidden="1" customHeight="1">
      <c r="B38" s="31"/>
      <c r="E38" s="26" t="s">
        <v>42</v>
      </c>
      <c r="F38" s="88">
        <f>ROUND((SUM(BH122:BH125)),  2)</f>
        <v>0</v>
      </c>
      <c r="I38" s="101">
        <v>0.23</v>
      </c>
      <c r="J38" s="88">
        <f>0</f>
        <v>0</v>
      </c>
      <c r="L38" s="31"/>
    </row>
    <row r="39" spans="2:12" s="1" customFormat="1" ht="14.5" hidden="1" customHeight="1">
      <c r="B39" s="31"/>
      <c r="E39" s="36" t="s">
        <v>43</v>
      </c>
      <c r="F39" s="98">
        <f>ROUND((SUM(BI122:BI125)),  2)</f>
        <v>0</v>
      </c>
      <c r="G39" s="99"/>
      <c r="H39" s="99"/>
      <c r="I39" s="100">
        <v>0</v>
      </c>
      <c r="J39" s="98">
        <f>0</f>
        <v>0</v>
      </c>
      <c r="L39" s="31"/>
    </row>
    <row r="40" spans="2:12" s="1" customFormat="1" ht="7" customHeight="1">
      <c r="B40" s="31"/>
      <c r="L40" s="31"/>
    </row>
    <row r="41" spans="2:12" s="1" customFormat="1" ht="25.5" customHeight="1">
      <c r="B41" s="31"/>
      <c r="C41" s="102"/>
      <c r="D41" s="103" t="s">
        <v>44</v>
      </c>
      <c r="E41" s="59"/>
      <c r="F41" s="59"/>
      <c r="G41" s="104" t="s">
        <v>45</v>
      </c>
      <c r="H41" s="105" t="s">
        <v>46</v>
      </c>
      <c r="I41" s="59"/>
      <c r="J41" s="106">
        <f>SUM(J32:J39)</f>
        <v>0</v>
      </c>
      <c r="K41" s="107"/>
      <c r="L41" s="31"/>
    </row>
    <row r="42" spans="2:12" s="1" customFormat="1" ht="14.5" customHeight="1">
      <c r="B42" s="31"/>
      <c r="L42" s="31"/>
    </row>
    <row r="43" spans="2:12" ht="14.5" customHeight="1">
      <c r="B43" s="19"/>
      <c r="L43" s="19"/>
    </row>
    <row r="44" spans="2:12" ht="14.5" customHeight="1">
      <c r="B44" s="19"/>
      <c r="L44" s="19"/>
    </row>
    <row r="45" spans="2:12" ht="14.5" customHeight="1">
      <c r="B45" s="19"/>
      <c r="L45" s="19"/>
    </row>
    <row r="46" spans="2:12" ht="14.5" customHeight="1">
      <c r="B46" s="19"/>
      <c r="L46" s="19"/>
    </row>
    <row r="47" spans="2:12" ht="14.5" customHeight="1">
      <c r="B47" s="19"/>
      <c r="L47" s="19"/>
    </row>
    <row r="48" spans="2:12" ht="14.5" customHeight="1">
      <c r="B48" s="19"/>
      <c r="L48" s="19"/>
    </row>
    <row r="49" spans="2:12" ht="14.5" customHeight="1">
      <c r="B49" s="19"/>
      <c r="L49" s="19"/>
    </row>
    <row r="50" spans="2:12" s="1" customFormat="1" ht="14.5" customHeight="1">
      <c r="B50" s="31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3">
      <c r="B61" s="31"/>
      <c r="D61" s="45" t="s">
        <v>49</v>
      </c>
      <c r="E61" s="33"/>
      <c r="F61" s="108" t="s">
        <v>50</v>
      </c>
      <c r="G61" s="45" t="s">
        <v>49</v>
      </c>
      <c r="H61" s="33"/>
      <c r="I61" s="33"/>
      <c r="J61" s="109" t="s">
        <v>50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3">
      <c r="B65" s="31"/>
      <c r="D65" s="43" t="s">
        <v>51</v>
      </c>
      <c r="E65" s="44"/>
      <c r="F65" s="44"/>
      <c r="G65" s="43" t="s">
        <v>52</v>
      </c>
      <c r="H65" s="44"/>
      <c r="I65" s="44"/>
      <c r="J65" s="44"/>
      <c r="K65" s="44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3">
      <c r="B76" s="31"/>
      <c r="D76" s="45" t="s">
        <v>49</v>
      </c>
      <c r="E76" s="33"/>
      <c r="F76" s="108" t="s">
        <v>50</v>
      </c>
      <c r="G76" s="45" t="s">
        <v>49</v>
      </c>
      <c r="H76" s="33"/>
      <c r="I76" s="33"/>
      <c r="J76" s="109" t="s">
        <v>50</v>
      </c>
      <c r="K76" s="33"/>
      <c r="L76" s="31"/>
    </row>
    <row r="77" spans="2:12" s="1" customFormat="1" ht="14.5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12" s="1" customFormat="1" ht="7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12" s="1" customFormat="1" ht="25" customHeight="1">
      <c r="B82" s="31"/>
      <c r="C82" s="20" t="s">
        <v>119</v>
      </c>
      <c r="L82" s="31"/>
    </row>
    <row r="83" spans="2:12" s="1" customFormat="1" ht="7" customHeight="1">
      <c r="B83" s="31"/>
      <c r="L83" s="31"/>
    </row>
    <row r="84" spans="2:12" s="1" customFormat="1" ht="12" customHeight="1">
      <c r="B84" s="31"/>
      <c r="C84" s="26" t="s">
        <v>15</v>
      </c>
      <c r="L84" s="31"/>
    </row>
    <row r="85" spans="2:12" s="1" customFormat="1" ht="16.5" customHeight="1">
      <c r="B85" s="31"/>
      <c r="E85" s="244" t="str">
        <f>E7</f>
        <v>Prestavba RD a HB na multifunkčný objekt s ubytovacou jednotkou</v>
      </c>
      <c r="F85" s="245"/>
      <c r="G85" s="245"/>
      <c r="H85" s="245"/>
      <c r="L85" s="31"/>
    </row>
    <row r="86" spans="2:12" ht="12" customHeight="1">
      <c r="B86" s="19"/>
      <c r="C86" s="26" t="s">
        <v>115</v>
      </c>
      <c r="L86" s="19"/>
    </row>
    <row r="87" spans="2:12" s="1" customFormat="1" ht="16.5" customHeight="1">
      <c r="B87" s="31"/>
      <c r="E87" s="244" t="s">
        <v>116</v>
      </c>
      <c r="F87" s="243"/>
      <c r="G87" s="243"/>
      <c r="H87" s="243"/>
      <c r="L87" s="31"/>
    </row>
    <row r="88" spans="2:12" s="1" customFormat="1" ht="12" customHeight="1">
      <c r="B88" s="31"/>
      <c r="C88" s="26" t="s">
        <v>117</v>
      </c>
      <c r="L88" s="31"/>
    </row>
    <row r="89" spans="2:12" s="1" customFormat="1" ht="16.5" customHeight="1">
      <c r="B89" s="31"/>
      <c r="E89" s="238" t="str">
        <f>E11</f>
        <v>06 - FVE</v>
      </c>
      <c r="F89" s="243"/>
      <c r="G89" s="243"/>
      <c r="H89" s="243"/>
      <c r="L89" s="31"/>
    </row>
    <row r="90" spans="2:12" s="1" customFormat="1" ht="7" customHeight="1">
      <c r="B90" s="31"/>
      <c r="L90" s="31"/>
    </row>
    <row r="91" spans="2:12" s="1" customFormat="1" ht="12" customHeight="1">
      <c r="B91" s="31"/>
      <c r="C91" s="26" t="s">
        <v>19</v>
      </c>
      <c r="F91" s="24" t="str">
        <f>F14</f>
        <v>Matúškovo</v>
      </c>
      <c r="I91" s="26" t="s">
        <v>21</v>
      </c>
      <c r="J91" s="54">
        <f>IF(J14="","",J14)</f>
        <v>46064</v>
      </c>
      <c r="L91" s="31"/>
    </row>
    <row r="92" spans="2:12" s="1" customFormat="1" ht="7" customHeight="1">
      <c r="B92" s="31"/>
      <c r="L92" s="31"/>
    </row>
    <row r="93" spans="2:12" s="1" customFormat="1" ht="15.25" customHeight="1">
      <c r="B93" s="31"/>
      <c r="C93" s="26" t="s">
        <v>22</v>
      </c>
      <c r="F93" s="24" t="str">
        <f>E17</f>
        <v>KO Box Club Galanta, Stavbárska 1044/1, Galanta</v>
      </c>
      <c r="I93" s="26" t="s">
        <v>28</v>
      </c>
      <c r="J93" s="29" t="str">
        <f>E23</f>
        <v>HR-PROJECT s.r.o.</v>
      </c>
      <c r="L93" s="31"/>
    </row>
    <row r="94" spans="2:12" s="1" customFormat="1" ht="15.25" customHeight="1">
      <c r="B94" s="31"/>
      <c r="C94" s="26" t="s">
        <v>26</v>
      </c>
      <c r="F94" s="24" t="str">
        <f>IF(E20="","",E20)</f>
        <v>Vyplň údaj</v>
      </c>
      <c r="I94" s="26" t="s">
        <v>31</v>
      </c>
      <c r="J94" s="29" t="str">
        <f>E26</f>
        <v>Vladimír Pilnik</v>
      </c>
      <c r="L94" s="31"/>
    </row>
    <row r="95" spans="2:12" s="1" customFormat="1" ht="10.25" customHeight="1">
      <c r="B95" s="31"/>
      <c r="L95" s="31"/>
    </row>
    <row r="96" spans="2:12" s="1" customFormat="1" ht="29.25" customHeight="1">
      <c r="B96" s="31"/>
      <c r="C96" s="110" t="s">
        <v>120</v>
      </c>
      <c r="D96" s="102"/>
      <c r="E96" s="102"/>
      <c r="F96" s="102"/>
      <c r="G96" s="102"/>
      <c r="H96" s="102"/>
      <c r="I96" s="102"/>
      <c r="J96" s="111" t="s">
        <v>121</v>
      </c>
      <c r="K96" s="102"/>
      <c r="L96" s="31"/>
    </row>
    <row r="97" spans="2:47" s="1" customFormat="1" ht="10.25" customHeight="1">
      <c r="B97" s="31"/>
      <c r="L97" s="31"/>
    </row>
    <row r="98" spans="2:47" s="1" customFormat="1" ht="22.75" customHeight="1">
      <c r="B98" s="31"/>
      <c r="C98" s="112" t="s">
        <v>122</v>
      </c>
      <c r="J98" s="68">
        <f>J122</f>
        <v>0</v>
      </c>
      <c r="L98" s="31"/>
      <c r="AU98" s="16" t="s">
        <v>123</v>
      </c>
    </row>
    <row r="99" spans="2:47" s="8" customFormat="1" ht="25" customHeight="1">
      <c r="B99" s="113"/>
      <c r="D99" s="114" t="s">
        <v>2155</v>
      </c>
      <c r="E99" s="115"/>
      <c r="F99" s="115"/>
      <c r="G99" s="115"/>
      <c r="H99" s="115"/>
      <c r="I99" s="115"/>
      <c r="J99" s="116">
        <f>J123</f>
        <v>0</v>
      </c>
      <c r="L99" s="113"/>
    </row>
    <row r="100" spans="2:47" s="9" customFormat="1" ht="20" customHeight="1">
      <c r="B100" s="117"/>
      <c r="D100" s="118" t="s">
        <v>2156</v>
      </c>
      <c r="E100" s="119"/>
      <c r="F100" s="119"/>
      <c r="G100" s="119"/>
      <c r="H100" s="119"/>
      <c r="I100" s="119"/>
      <c r="J100" s="120">
        <f>J124</f>
        <v>0</v>
      </c>
      <c r="L100" s="117"/>
    </row>
    <row r="101" spans="2:47" s="1" customFormat="1" ht="21.75" customHeight="1">
      <c r="B101" s="31"/>
      <c r="L101" s="31"/>
    </row>
    <row r="102" spans="2:47" s="1" customFormat="1" ht="7" customHeight="1">
      <c r="B102" s="46"/>
      <c r="C102" s="47"/>
      <c r="D102" s="47"/>
      <c r="E102" s="47"/>
      <c r="F102" s="47"/>
      <c r="G102" s="47"/>
      <c r="H102" s="47"/>
      <c r="I102" s="47"/>
      <c r="J102" s="47"/>
      <c r="K102" s="47"/>
      <c r="L102" s="31"/>
    </row>
    <row r="106" spans="2:47" s="1" customFormat="1" ht="7" customHeight="1">
      <c r="B106" s="48"/>
      <c r="C106" s="49"/>
      <c r="D106" s="49"/>
      <c r="E106" s="49"/>
      <c r="F106" s="49"/>
      <c r="G106" s="49"/>
      <c r="H106" s="49"/>
      <c r="I106" s="49"/>
      <c r="J106" s="49"/>
      <c r="K106" s="49"/>
      <c r="L106" s="31"/>
    </row>
    <row r="107" spans="2:47" s="1" customFormat="1" ht="25" customHeight="1">
      <c r="B107" s="31"/>
      <c r="C107" s="20" t="s">
        <v>129</v>
      </c>
      <c r="L107" s="31"/>
    </row>
    <row r="108" spans="2:47" s="1" customFormat="1" ht="7" customHeight="1">
      <c r="B108" s="31"/>
      <c r="L108" s="31"/>
    </row>
    <row r="109" spans="2:47" s="1" customFormat="1" ht="12" customHeight="1">
      <c r="B109" s="31"/>
      <c r="C109" s="26" t="s">
        <v>15</v>
      </c>
      <c r="L109" s="31"/>
    </row>
    <row r="110" spans="2:47" s="1" customFormat="1" ht="16.5" customHeight="1">
      <c r="B110" s="31"/>
      <c r="E110" s="244" t="str">
        <f>E7</f>
        <v>Prestavba RD a HB na multifunkčný objekt s ubytovacou jednotkou</v>
      </c>
      <c r="F110" s="245"/>
      <c r="G110" s="245"/>
      <c r="H110" s="245"/>
      <c r="L110" s="31"/>
    </row>
    <row r="111" spans="2:47" ht="12" customHeight="1">
      <c r="B111" s="19"/>
      <c r="C111" s="26" t="s">
        <v>115</v>
      </c>
      <c r="L111" s="19"/>
    </row>
    <row r="112" spans="2:47" s="1" customFormat="1" ht="16.5" customHeight="1">
      <c r="B112" s="31"/>
      <c r="E112" s="244" t="s">
        <v>116</v>
      </c>
      <c r="F112" s="243"/>
      <c r="G112" s="243"/>
      <c r="H112" s="243"/>
      <c r="L112" s="31"/>
    </row>
    <row r="113" spans="2:65" s="1" customFormat="1" ht="12" customHeight="1">
      <c r="B113" s="31"/>
      <c r="C113" s="26" t="s">
        <v>117</v>
      </c>
      <c r="L113" s="31"/>
    </row>
    <row r="114" spans="2:65" s="1" customFormat="1" ht="16.5" customHeight="1">
      <c r="B114" s="31"/>
      <c r="E114" s="238" t="str">
        <f>E11</f>
        <v>06 - FVE</v>
      </c>
      <c r="F114" s="243"/>
      <c r="G114" s="243"/>
      <c r="H114" s="243"/>
      <c r="L114" s="31"/>
    </row>
    <row r="115" spans="2:65" s="1" customFormat="1" ht="7" customHeight="1">
      <c r="B115" s="31"/>
      <c r="L115" s="31"/>
    </row>
    <row r="116" spans="2:65" s="1" customFormat="1" ht="12" customHeight="1">
      <c r="B116" s="31"/>
      <c r="C116" s="26" t="s">
        <v>19</v>
      </c>
      <c r="F116" s="24" t="str">
        <f>F14</f>
        <v>Matúškovo</v>
      </c>
      <c r="I116" s="26" t="s">
        <v>21</v>
      </c>
      <c r="J116" s="54">
        <f>IF(J14="","",J14)</f>
        <v>46064</v>
      </c>
      <c r="L116" s="31"/>
    </row>
    <row r="117" spans="2:65" s="1" customFormat="1" ht="7" customHeight="1">
      <c r="B117" s="31"/>
      <c r="L117" s="31"/>
    </row>
    <row r="118" spans="2:65" s="1" customFormat="1" ht="15.25" customHeight="1">
      <c r="B118" s="31"/>
      <c r="C118" s="26" t="s">
        <v>22</v>
      </c>
      <c r="F118" s="24" t="str">
        <f>E17</f>
        <v>KO Box Club Galanta, Stavbárska 1044/1, Galanta</v>
      </c>
      <c r="I118" s="26" t="s">
        <v>28</v>
      </c>
      <c r="J118" s="29" t="str">
        <f>E23</f>
        <v>HR-PROJECT s.r.o.</v>
      </c>
      <c r="L118" s="31"/>
    </row>
    <row r="119" spans="2:65" s="1" customFormat="1" ht="15.25" customHeight="1">
      <c r="B119" s="31"/>
      <c r="C119" s="26" t="s">
        <v>26</v>
      </c>
      <c r="F119" s="24" t="str">
        <f>IF(E20="","",E20)</f>
        <v>Vyplň údaj</v>
      </c>
      <c r="I119" s="26" t="s">
        <v>31</v>
      </c>
      <c r="J119" s="29" t="str">
        <f>E26</f>
        <v>Vladimír Pilnik</v>
      </c>
      <c r="L119" s="31"/>
    </row>
    <row r="120" spans="2:65" s="1" customFormat="1" ht="10.25" customHeight="1">
      <c r="B120" s="31"/>
      <c r="L120" s="31"/>
    </row>
    <row r="121" spans="2:65" s="10" customFormat="1" ht="29.25" customHeight="1">
      <c r="B121" s="121"/>
      <c r="C121" s="122" t="s">
        <v>130</v>
      </c>
      <c r="D121" s="123" t="s">
        <v>59</v>
      </c>
      <c r="E121" s="123" t="s">
        <v>55</v>
      </c>
      <c r="F121" s="123" t="s">
        <v>56</v>
      </c>
      <c r="G121" s="123" t="s">
        <v>131</v>
      </c>
      <c r="H121" s="123" t="s">
        <v>132</v>
      </c>
      <c r="I121" s="123" t="s">
        <v>133</v>
      </c>
      <c r="J121" s="124" t="s">
        <v>121</v>
      </c>
      <c r="K121" s="125" t="s">
        <v>134</v>
      </c>
      <c r="L121" s="121"/>
      <c r="M121" s="61" t="s">
        <v>1</v>
      </c>
      <c r="N121" s="62" t="s">
        <v>38</v>
      </c>
      <c r="O121" s="62" t="s">
        <v>135</v>
      </c>
      <c r="P121" s="62" t="s">
        <v>136</v>
      </c>
      <c r="Q121" s="62" t="s">
        <v>137</v>
      </c>
      <c r="R121" s="62" t="s">
        <v>138</v>
      </c>
      <c r="S121" s="62" t="s">
        <v>139</v>
      </c>
      <c r="T121" s="63" t="s">
        <v>140</v>
      </c>
    </row>
    <row r="122" spans="2:65" s="1" customFormat="1" ht="22.75" customHeight="1">
      <c r="B122" s="31"/>
      <c r="C122" s="66" t="s">
        <v>122</v>
      </c>
      <c r="J122" s="126">
        <f>BK122</f>
        <v>0</v>
      </c>
      <c r="L122" s="31"/>
      <c r="M122" s="64"/>
      <c r="N122" s="55"/>
      <c r="O122" s="55"/>
      <c r="P122" s="127">
        <f>P123</f>
        <v>0</v>
      </c>
      <c r="Q122" s="55"/>
      <c r="R122" s="127">
        <f>R123</f>
        <v>0</v>
      </c>
      <c r="S122" s="55"/>
      <c r="T122" s="128">
        <f>T123</f>
        <v>0</v>
      </c>
      <c r="AT122" s="16" t="s">
        <v>73</v>
      </c>
      <c r="AU122" s="16" t="s">
        <v>123</v>
      </c>
      <c r="BK122" s="129">
        <f>BK123</f>
        <v>0</v>
      </c>
    </row>
    <row r="123" spans="2:65" s="11" customFormat="1" ht="26" customHeight="1">
      <c r="B123" s="130"/>
      <c r="D123" s="131" t="s">
        <v>73</v>
      </c>
      <c r="E123" s="132" t="s">
        <v>479</v>
      </c>
      <c r="F123" s="132" t="s">
        <v>2157</v>
      </c>
      <c r="I123" s="133"/>
      <c r="J123" s="134">
        <f>BK123</f>
        <v>0</v>
      </c>
      <c r="L123" s="130"/>
      <c r="M123" s="135"/>
      <c r="P123" s="136">
        <f>P124</f>
        <v>0</v>
      </c>
      <c r="R123" s="136">
        <f>R124</f>
        <v>0</v>
      </c>
      <c r="T123" s="137">
        <f>T124</f>
        <v>0</v>
      </c>
      <c r="AR123" s="131" t="s">
        <v>102</v>
      </c>
      <c r="AT123" s="138" t="s">
        <v>73</v>
      </c>
      <c r="AU123" s="138" t="s">
        <v>74</v>
      </c>
      <c r="AY123" s="131" t="s">
        <v>143</v>
      </c>
      <c r="BK123" s="139">
        <f>BK124</f>
        <v>0</v>
      </c>
    </row>
    <row r="124" spans="2:65" s="11" customFormat="1" ht="22.75" customHeight="1">
      <c r="B124" s="130"/>
      <c r="D124" s="131" t="s">
        <v>73</v>
      </c>
      <c r="E124" s="140" t="s">
        <v>1874</v>
      </c>
      <c r="F124" s="140" t="s">
        <v>2158</v>
      </c>
      <c r="I124" s="133"/>
      <c r="J124" s="141">
        <f>BK124</f>
        <v>0</v>
      </c>
      <c r="L124" s="130"/>
      <c r="M124" s="135"/>
      <c r="P124" s="136">
        <f>P125</f>
        <v>0</v>
      </c>
      <c r="R124" s="136">
        <f>R125</f>
        <v>0</v>
      </c>
      <c r="T124" s="137">
        <f>T125</f>
        <v>0</v>
      </c>
      <c r="AR124" s="131" t="s">
        <v>102</v>
      </c>
      <c r="AT124" s="138" t="s">
        <v>73</v>
      </c>
      <c r="AU124" s="138" t="s">
        <v>81</v>
      </c>
      <c r="AY124" s="131" t="s">
        <v>143</v>
      </c>
      <c r="BK124" s="139">
        <f>BK125</f>
        <v>0</v>
      </c>
    </row>
    <row r="125" spans="2:65" s="1" customFormat="1" ht="16.5" customHeight="1">
      <c r="B125" s="31"/>
      <c r="C125" s="142" t="s">
        <v>81</v>
      </c>
      <c r="D125" s="142" t="s">
        <v>145</v>
      </c>
      <c r="E125" s="143" t="s">
        <v>2159</v>
      </c>
      <c r="F125" s="144" t="s">
        <v>2160</v>
      </c>
      <c r="G125" s="145" t="s">
        <v>196</v>
      </c>
      <c r="H125" s="146">
        <v>1</v>
      </c>
      <c r="I125" s="147"/>
      <c r="J125" s="148">
        <f>ROUND(I125*H125,2)</f>
        <v>0</v>
      </c>
      <c r="K125" s="149"/>
      <c r="L125" s="31"/>
      <c r="M125" s="178" t="s">
        <v>1</v>
      </c>
      <c r="N125" s="179" t="s">
        <v>40</v>
      </c>
      <c r="O125" s="180"/>
      <c r="P125" s="181">
        <f>O125*H125</f>
        <v>0</v>
      </c>
      <c r="Q125" s="181">
        <v>0</v>
      </c>
      <c r="R125" s="181">
        <f>Q125*H125</f>
        <v>0</v>
      </c>
      <c r="S125" s="181">
        <v>0</v>
      </c>
      <c r="T125" s="182">
        <f>S125*H125</f>
        <v>0</v>
      </c>
      <c r="AR125" s="154" t="s">
        <v>573</v>
      </c>
      <c r="AT125" s="154" t="s">
        <v>145</v>
      </c>
      <c r="AU125" s="154" t="s">
        <v>87</v>
      </c>
      <c r="AY125" s="16" t="s">
        <v>143</v>
      </c>
      <c r="BE125" s="155">
        <f>IF(N125="základná",J125,0)</f>
        <v>0</v>
      </c>
      <c r="BF125" s="155">
        <f>IF(N125="znížená",J125,0)</f>
        <v>0</v>
      </c>
      <c r="BG125" s="155">
        <f>IF(N125="zákl. prenesená",J125,0)</f>
        <v>0</v>
      </c>
      <c r="BH125" s="155">
        <f>IF(N125="zníž. prenesená",J125,0)</f>
        <v>0</v>
      </c>
      <c r="BI125" s="155">
        <f>IF(N125="nulová",J125,0)</f>
        <v>0</v>
      </c>
      <c r="BJ125" s="16" t="s">
        <v>87</v>
      </c>
      <c r="BK125" s="155">
        <f>ROUND(I125*H125,2)</f>
        <v>0</v>
      </c>
      <c r="BL125" s="16" t="s">
        <v>573</v>
      </c>
      <c r="BM125" s="154" t="s">
        <v>2161</v>
      </c>
    </row>
    <row r="126" spans="2:65" s="1" customFormat="1" ht="7" customHeight="1">
      <c r="B126" s="46"/>
      <c r="C126" s="47"/>
      <c r="D126" s="47"/>
      <c r="E126" s="47"/>
      <c r="F126" s="47"/>
      <c r="G126" s="47"/>
      <c r="H126" s="47"/>
      <c r="I126" s="47"/>
      <c r="J126" s="47"/>
      <c r="K126" s="47"/>
      <c r="L126" s="31"/>
    </row>
  </sheetData>
  <sheetProtection algorithmName="SHA-512" hashValue="vQ38p5C7v/0UEBCabs53fUHnvCIM0hD4riHzsgq1dpBUSGIB+Qramm2179roNA6XjRjpF5sCqgZTKsLCaK3hpw==" saltValue="ozmyd+ZlwcHETuKAvKuDvQGmPK9SjhqytYBLTImBNIMyIgQVD9sGhvNZQH/nkt8S8KsNwVq3SISEeNDvcn1qZg==" spinCount="100000" sheet="1" objects="1" scenarios="1" formatColumns="0" formatRows="0" autoFilter="0"/>
  <autoFilter ref="C121:K125" xr:uid="{00000000-0009-0000-0000-000008000000}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10</vt:i4>
      </vt:variant>
      <vt:variant>
        <vt:lpstr>Pomenované rozsahy</vt:lpstr>
      </vt:variant>
      <vt:variant>
        <vt:i4>20</vt:i4>
      </vt:variant>
    </vt:vector>
  </HeadingPairs>
  <TitlesOfParts>
    <vt:vector size="30" baseType="lpstr">
      <vt:lpstr>Rekapitulácia stavby</vt:lpstr>
      <vt:lpstr>01 - Búracie práce</vt:lpstr>
      <vt:lpstr>02 - Architektonicko-stav...</vt:lpstr>
      <vt:lpstr>03 - Vykurovanie + vetranie</vt:lpstr>
      <vt:lpstr>04 - Zdravotechnika + prí...</vt:lpstr>
      <vt:lpstr>01 - NN rozvody</vt:lpstr>
      <vt:lpstr>02 - Svetelná a zásuvková...</vt:lpstr>
      <vt:lpstr>03 - Bleskozvodná a uzemň...</vt:lpstr>
      <vt:lpstr>06 - FVE</vt:lpstr>
      <vt:lpstr>SO02 - Vnútroareálové spe...</vt:lpstr>
      <vt:lpstr>'01 - Búracie práce'!Názvy_tlače</vt:lpstr>
      <vt:lpstr>'01 - NN rozvody'!Názvy_tlače</vt:lpstr>
      <vt:lpstr>'02 - Architektonicko-stav...'!Názvy_tlače</vt:lpstr>
      <vt:lpstr>'02 - Svetelná a zásuvková...'!Názvy_tlače</vt:lpstr>
      <vt:lpstr>'03 - Bleskozvodná a uzemň...'!Názvy_tlače</vt:lpstr>
      <vt:lpstr>'03 - Vykurovanie + vetranie'!Názvy_tlače</vt:lpstr>
      <vt:lpstr>'04 - Zdravotechnika + prí...'!Názvy_tlače</vt:lpstr>
      <vt:lpstr>'06 - FVE'!Názvy_tlače</vt:lpstr>
      <vt:lpstr>'Rekapitulácia stavby'!Názvy_tlače</vt:lpstr>
      <vt:lpstr>'SO02 - Vnútroareálové spe...'!Názvy_tlače</vt:lpstr>
      <vt:lpstr>'01 - Búracie práce'!Oblasť_tlače</vt:lpstr>
      <vt:lpstr>'01 - NN rozvody'!Oblasť_tlače</vt:lpstr>
      <vt:lpstr>'02 - Architektonicko-stav...'!Oblasť_tlače</vt:lpstr>
      <vt:lpstr>'02 - Svetelná a zásuvková...'!Oblasť_tlače</vt:lpstr>
      <vt:lpstr>'03 - Bleskozvodná a uzemň...'!Oblasť_tlače</vt:lpstr>
      <vt:lpstr>'03 - Vykurovanie + vetranie'!Oblasť_tlače</vt:lpstr>
      <vt:lpstr>'04 - Zdravotechnika + prí...'!Oblasť_tlače</vt:lpstr>
      <vt:lpstr>'06 - FVE'!Oblasť_tlače</vt:lpstr>
      <vt:lpstr>'Rekapitulácia stavby'!Oblasť_tlače</vt:lpstr>
      <vt:lpstr>'SO02 - Vnútroareálové spe...'!Oblasť_tlače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Vladimír Pilnik</dc:creator>
  <cp:lastModifiedBy>Mária Schutová</cp:lastModifiedBy>
  <dcterms:created xsi:type="dcterms:W3CDTF">2025-02-21T09:55:56Z</dcterms:created>
  <dcterms:modified xsi:type="dcterms:W3CDTF">2026-02-11T08:44:10Z</dcterms:modified>
</cp:coreProperties>
</file>